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0" windowHeight="11760" activeTab="4"/>
  </bookViews>
  <sheets>
    <sheet name="титульный" sheetId="1" r:id="rId1"/>
    <sheet name="1 таб" sheetId="2" r:id="rId2"/>
    <sheet name="2 таб" sheetId="3" r:id="rId3"/>
    <sheet name="2.1-4 таб" sheetId="4" r:id="rId4"/>
    <sheet name="расчет МЗ" sheetId="5" r:id="rId5"/>
    <sheet name="расчетИЦ" sheetId="6" r:id="rId6"/>
    <sheet name="расчетплатные" sheetId="7" r:id="rId7"/>
  </sheets>
  <definedNames>
    <definedName name="Z_3D4A1BEA_AFF8_42FF_8746_BE9553D601F0_.wvu.Cols" localSheetId="0" hidden="1">'титульный'!$I:$I</definedName>
    <definedName name="Z_3D4A1BEA_AFF8_42FF_8746_BE9553D601F0_.wvu.PrintArea" localSheetId="1" hidden="1">'1 таб'!$A$1:$E$57</definedName>
    <definedName name="Z_3D4A1BEA_AFF8_42FF_8746_BE9553D601F0_.wvu.PrintArea" localSheetId="2" hidden="1">'2 таб'!$A$1:$J$345</definedName>
    <definedName name="Z_3D4A1BEA_AFF8_42FF_8746_BE9553D601F0_.wvu.PrintArea" localSheetId="3" hidden="1">'2.1-4 таб'!$A$1:$L$56</definedName>
    <definedName name="Z_3D4A1BEA_AFF8_42FF_8746_BE9553D601F0_.wvu.PrintArea" localSheetId="0" hidden="1">'титульный'!$A$1:$N$24</definedName>
    <definedName name="Z_3D4A1BEA_AFF8_42FF_8746_BE9553D601F0_.wvu.Rows" localSheetId="1" hidden="1">'1 таб'!$6:$7,'1 таб'!$9:$11</definedName>
    <definedName name="Z_3D4A1BEA_AFF8_42FF_8746_BE9553D601F0_.wvu.Rows" localSheetId="2" hidden="1">'2 таб'!$30:$30,'2 таб'!$36:$37,'2 таб'!$47:$48,'2 таб'!$51:$55,'2 таб'!$61:$62,'2 таб'!$74:$74,'2 таб'!$86:$87,'2 таб'!$89:$90,'2 таб'!$95:$95,'2 таб'!$102:$102</definedName>
    <definedName name="Z_3D4A1BEA_AFF8_42FF_8746_BE9553D601F0_.wvu.Rows" localSheetId="4" hidden="1">'расчет МЗ'!$22:$28,'расчет МЗ'!$56:$66,'расчет МЗ'!$74:$74,'расчет МЗ'!$79:$98,'расчет МЗ'!$111:$117,'расчет МЗ'!$127:$129,'расчет МЗ'!$132:$139,'расчет МЗ'!$161:$167,'расчет МЗ'!$181:$198</definedName>
    <definedName name="Z_3D4A1BEA_AFF8_42FF_8746_BE9553D601F0_.wvu.Rows" localSheetId="5" hidden="1">'расчетИЦ'!$17:$18,'расчетИЦ'!$30:$37,'расчетИЦ'!$57:$139,'расчетИЦ'!$141:$150,'расчетИЦ'!$158:$165,'расчетИЦ'!$168:$263</definedName>
    <definedName name="Z_3D4A1BEA_AFF8_42FF_8746_BE9553D601F0_.wvu.Rows" localSheetId="6" hidden="1">'расчетплатные'!$6:$51,'расчетплатные'!$53:$163,'расчетплатные'!$170:$170,'расчетплатные'!$173:$190,'расчетплатные'!$200:$200</definedName>
    <definedName name="Z_68F59045_1FE2_43A3_B362_776E8EA857A2_.wvu.Cols" localSheetId="0" hidden="1">'титульный'!$I:$I</definedName>
    <definedName name="Z_68F59045_1FE2_43A3_B362_776E8EA857A2_.wvu.PrintArea" localSheetId="1" hidden="1">'1 таб'!$A$1:$E$57</definedName>
    <definedName name="Z_68F59045_1FE2_43A3_B362_776E8EA857A2_.wvu.PrintArea" localSheetId="2" hidden="1">'2 таб'!$A$1:$J$345</definedName>
    <definedName name="Z_68F59045_1FE2_43A3_B362_776E8EA857A2_.wvu.PrintArea" localSheetId="3" hidden="1">'2.1-4 таб'!$A$1:$L$56</definedName>
    <definedName name="Z_68F59045_1FE2_43A3_B362_776E8EA857A2_.wvu.PrintArea" localSheetId="0" hidden="1">'титульный'!$A$1:$N$24</definedName>
    <definedName name="Z_68F59045_1FE2_43A3_B362_776E8EA857A2_.wvu.Rows" localSheetId="1" hidden="1">'1 таб'!$6:$7,'1 таб'!$9:$11</definedName>
    <definedName name="Z_68F59045_1FE2_43A3_B362_776E8EA857A2_.wvu.Rows" localSheetId="2" hidden="1">'2 таб'!$30:$30,'2 таб'!$36:$38,'2 таб'!$45:$48,'2 таб'!$53:$55,'2 таб'!$61:$62,'2 таб'!$74:$74,'2 таб'!$86:$87,'2 таб'!$89:$90,'2 таб'!$95:$95,'2 таб'!$102:$102,'2 таб'!$147:$147,'2 таб'!$153:$154,'2 таб'!$161:$165,'2 таб'!$170:$172,'2 таб'!$178:$179,'2 таб'!$191:$191,'2 таб'!$203:$204,'2 таб'!$206:$207,'2 таб'!$212:$212,'2 таб'!$219:$219,'2 таб'!$261:$261,'2 таб'!$267:$268,'2 таб'!$275:$279,'2 таб'!$284:$286,'2 таб'!$292:$293,'2 таб'!$305:$305,'2 таб'!$317:$318,'2 таб'!$320:$321,'2 таб'!$326:$326,'2 таб'!$333:$333</definedName>
    <definedName name="Z_68F59045_1FE2_43A3_B362_776E8EA857A2_.wvu.Rows" localSheetId="4" hidden="1">'расчет МЗ'!$22:$29,'расчет МЗ'!$56:$66,'расчет МЗ'!$79:$98,'расчет МЗ'!$111:$117,'расчет МЗ'!$127:$129,'расчет МЗ'!$132:$139,'расчет МЗ'!$160:$167,'расчет МЗ'!$174:$174,'расчет МЗ'!$176:$176,'расчет МЗ'!$180:$180,'расчет МЗ'!$182:$198</definedName>
    <definedName name="Z_68F59045_1FE2_43A3_B362_776E8EA857A2_.wvu.Rows" localSheetId="5" hidden="1">'расчетИЦ'!$17:$18,'расчетИЦ'!$30:$37,'расчетИЦ'!$66:$66,'расчетИЦ'!$69:$150,'расчетИЦ'!$158:$165,'расчетИЦ'!$168:$263</definedName>
    <definedName name="Z_68F59045_1FE2_43A3_B362_776E8EA857A2_.wvu.Rows" localSheetId="6" hidden="1">'расчетплатные'!$6:$51,'расчетплатные'!$53:$190,'расчетплатные'!$200:$200</definedName>
    <definedName name="_xlnm.Print_Area" localSheetId="1">'1 таб'!$A$1:$E$57</definedName>
    <definedName name="_xlnm.Print_Area" localSheetId="2">'2 таб'!$A$1:$J$345</definedName>
    <definedName name="_xlnm.Print_Area" localSheetId="3">'2.1-4 таб'!$A$1:$L$56</definedName>
    <definedName name="_xlnm.Print_Area" localSheetId="0">'титульный'!$A$1:$N$34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муниципальное задание, родительская плата, платные услуги, гранты</t>
        </r>
      </text>
    </comment>
    <comment ref="E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муниципальное задание</t>
        </r>
      </text>
    </comment>
    <comment ref="F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иные цели</t>
        </r>
      </text>
    </comment>
    <comment ref="G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243 КВР</t>
        </r>
      </text>
    </comment>
    <comment ref="I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родплата, платные, гранты</t>
        </r>
      </text>
    </comment>
    <comment ref="A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иные цели</t>
        </r>
      </text>
    </comment>
    <comment ref="A5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выплата за детей обучающихся на дому</t>
        </r>
      </text>
    </comment>
    <comment ref="A5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7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7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7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221 статья</t>
        </r>
      </text>
    </comment>
    <comment ref="A7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225 статья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226 статья</t>
        </r>
      </text>
    </comment>
    <comment ref="A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290 статья</t>
        </r>
      </text>
    </comment>
    <comment ref="E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
</t>
        </r>
      </text>
    </comment>
    <comment ref="F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G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243 КВР
</t>
        </r>
      </text>
    </comment>
    <comment ref="I1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родплата, платные, гранты
</t>
        </r>
      </text>
    </comment>
    <comment ref="E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
</t>
        </r>
      </text>
    </comment>
    <comment ref="F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G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243 КВР
</t>
        </r>
      </text>
    </comment>
    <comment ref="I2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родплата, платные, гранты
</t>
        </r>
      </text>
    </comment>
    <comment ref="A1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задание, родительская плата, платные услуги, гранты
</t>
        </r>
      </text>
    </comment>
    <comment ref="A1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A17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выплата за детей обучающихся на дому
</t>
        </r>
      </text>
    </comment>
    <comment ref="A17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18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1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1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221 статья
</t>
        </r>
      </text>
    </comment>
    <comment ref="A19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225 статья</t>
        </r>
        <r>
          <rPr>
            <sz val="8"/>
            <rFont val="Tahoma"/>
            <family val="0"/>
          </rPr>
          <t xml:space="preserve">
</t>
        </r>
      </text>
    </comment>
    <comment ref="A20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226 статья
</t>
        </r>
      </text>
    </comment>
    <comment ref="A20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290 статья
</t>
        </r>
      </text>
    </comment>
    <comment ref="A2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муниципальное задание, родительская плата, платные услуги, гранты
</t>
        </r>
      </text>
    </comment>
    <comment ref="A25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иные цели
</t>
        </r>
      </text>
    </comment>
    <comment ref="A28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выплата за детей обучающихся на дому
</t>
        </r>
      </text>
    </comment>
    <comment ref="A2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30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30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30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221 статья
</t>
        </r>
      </text>
    </comment>
    <comment ref="A30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225 статья</t>
        </r>
        <r>
          <rPr>
            <sz val="8"/>
            <rFont val="Tahoma"/>
            <family val="0"/>
          </rPr>
          <t xml:space="preserve">
</t>
        </r>
      </text>
    </comment>
    <comment ref="A31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226 статья
</t>
        </r>
      </text>
    </comment>
    <comment ref="A3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290 статья
</t>
        </r>
      </text>
    </comment>
  </commentList>
</comments>
</file>

<file path=xl/sharedStrings.xml><?xml version="1.0" encoding="utf-8"?>
<sst xmlns="http://schemas.openxmlformats.org/spreadsheetml/2006/main" count="1158" uniqueCount="297">
  <si>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</si>
  <si>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</si>
  <si>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</si>
  <si>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</si>
  <si>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</si>
  <si>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выплатам стимулирующего характера</t>
  </si>
  <si>
    <t>Ежемесячная надбавка к должностному окладу, %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</si>
  <si>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</si>
  <si>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</si>
  <si>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</si>
  <si>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</si>
  <si>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</si>
  <si>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</si>
  <si>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</si>
  <si>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</si>
  <si>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</si>
  <si>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</si>
  <si>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</si>
  <si>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</si>
  <si>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</si>
  <si>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</si>
  <si>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</si>
  <si>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</si>
  <si>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</si>
  <si>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</si>
  <si>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</si>
  <si>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</si>
  <si>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</si>
  <si>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</si>
  <si>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</si>
  <si>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</si>
  <si>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</si>
  <si>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</si>
  <si>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</si>
  <si>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</si>
  <si>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</si>
  <si>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</si>
  <si>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</si>
  <si>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</si>
  <si>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</si>
  <si>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</si>
  <si>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</si>
  <si>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</si>
  <si>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</si>
  <si>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</si>
  <si>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</si>
  <si>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</si>
  <si>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</si>
  <si>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</si>
  <si>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</si>
  <si>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</si>
  <si>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</si>
  <si>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</si>
  <si>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</si>
  <si>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</si>
  <si>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</si>
  <si>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</si>
  <si>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</si>
  <si>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</si>
  <si>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</si>
  <si>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</si>
  <si>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</si>
  <si>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</si>
  <si>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</si>
  <si>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</si>
  <si>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</si>
  <si>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</si>
  <si>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</si>
  <si>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</si>
  <si>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</si>
  <si>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</si>
  <si>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</si>
  <si>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</si>
  <si>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</si>
  <si>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</si>
  <si>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</si>
  <si>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</si>
  <si>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</si>
  <si>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</si>
  <si>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N п/п</t>
  </si>
  <si>
    <t>Сумма, тыс.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</si>
  <si>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</si>
  <si>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</si>
  <si>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</si>
  <si>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</si>
  <si>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</si>
  <si>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</si>
  <si>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</si>
  <si>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</si>
  <si>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</si>
  <si>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</si>
  <si>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</si>
  <si>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</si>
  <si>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</si>
  <si>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</si>
  <si>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</si>
  <si>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</si>
  <si>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</si>
  <si>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</si>
  <si>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</si>
  <si>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</si>
  <si>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</si>
  <si>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</si>
  <si>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</si>
  <si>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</si>
  <si>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</si>
  <si>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</si>
  <si>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</si>
  <si>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</si>
  <si>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</si>
  <si>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</si>
  <si>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</si>
  <si>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</si>
  <si>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</si>
  <si>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</si>
  <si>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</si>
  <si>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</si>
  <si>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</si>
  <si>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</si>
  <si>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</si>
  <si>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</si>
  <si>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</si>
  <si>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</si>
  <si>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</si>
  <si>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</si>
  <si>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</si>
  <si>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</si>
  <si>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</si>
  <si>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</si>
  <si>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</si>
  <si>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</si>
  <si>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</si>
  <si>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</si>
  <si>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</si>
  <si>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</si>
  <si>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</si>
  <si>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</si>
  <si>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</si>
  <si>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</si>
  <si>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</si>
  <si>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</si>
  <si>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</si>
  <si>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</si>
  <si>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</si>
  <si>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во временное распоряжение учреждения (подразделения)</t>
  </si>
  <si>
    <t>на ____________________________ 20__ г.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</si>
  <si>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</si>
  <si>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</si>
  <si>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</si>
  <si>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</si>
  <si>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</si>
  <si>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</si>
  <si>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</si>
  <si>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</si>
  <si>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</si>
  <si>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</si>
  <si>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</si>
  <si>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 xml:space="preserve">  Сведения о средствах, поступающих</t>
  </si>
  <si>
    <t>Таблица 2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</si>
  <si>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</si>
  <si>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</si>
  <si>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1.3. Перечень услуг (работ), осуществляемых на платной основе: организация питания учащихся</t>
  </si>
  <si>
    <t>Поступления от оказания услуг (выполнения работ) на платной основе и от иной приносящей доход деятельности</t>
  </si>
  <si>
    <t xml:space="preserve"> Субсидии на финансовое обеспечение выполнения муниципального задания  из бюджетов всех уровней</t>
  </si>
  <si>
    <t>111,112,119</t>
  </si>
  <si>
    <t>244,243</t>
  </si>
  <si>
    <t>субсидии на финансовое обеспечение выполнения муниципального задания из бюджетов всех уровней</t>
  </si>
  <si>
    <t>оплата труда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</si>
  <si>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</si>
  <si>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</si>
  <si>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</si>
  <si>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</si>
  <si>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</si>
  <si>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</si>
  <si>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</si>
  <si>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</si>
  <si>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</si>
  <si>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</si>
  <si>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</si>
  <si>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                                                                                                          (последнюю отчетную дату)</t>
  </si>
  <si>
    <t>00000000000000000130</t>
  </si>
  <si>
    <t>00000000000000000180</t>
  </si>
  <si>
    <t>оплата труда и начисления на выплаты по оплате труда, в т.ч.:</t>
  </si>
  <si>
    <t>Х</t>
  </si>
  <si>
    <t>0001</t>
  </si>
  <si>
    <t>010</t>
  </si>
  <si>
    <t>020</t>
  </si>
  <si>
    <t>030</t>
  </si>
  <si>
    <t>040</t>
  </si>
  <si>
    <t>Таблица 1</t>
  </si>
  <si>
    <t>Педагогический персонал</t>
  </si>
  <si>
    <t>Обслуживающий персонал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</si>
  <si>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</si>
  <si>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</si>
  <si>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по выплатам компенса ционного характера</t>
  </si>
  <si>
    <t>по должност ному окладу</t>
  </si>
  <si>
    <t>Районный коэффициент, северная надбавка</t>
  </si>
  <si>
    <t>Фонд оплаты труда в год, руб. (гр.3*(гр.4+ гр.9)*12)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</si>
  <si>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</si>
  <si>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</si>
  <si>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</si>
  <si>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</si>
  <si>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</si>
  <si>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</si>
  <si>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</si>
  <si>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</si>
  <si>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</si>
  <si>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5. Расчет (обоснование) прочих расходов 
(кроме расходов на закупку товаров, работ, услуг)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</si>
  <si>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</si>
  <si>
    <t xml:space="preserve"> Субсидии на цели , не связанные с финансовым обеспечением выполнения муниципального задания из бюджетов всех уровней</t>
  </si>
  <si>
    <t>Административный и учебновспомогательный персонал</t>
  </si>
  <si>
    <t>1.2. Расчеты (обоснования) выплат персоналу по оплате стоимости проезда к месту использования отпуска и обратно</t>
  </si>
  <si>
    <t xml:space="preserve">УТВЕРЖДАЮ: </t>
  </si>
  <si>
    <t>(наименование должностного лица, утверждающего документ)</t>
  </si>
  <si>
    <t>(подпись, расшифровка подписи)</t>
  </si>
  <si>
    <t xml:space="preserve">План финансово-хозяйственной деятельности </t>
  </si>
  <si>
    <t>КОДЫ</t>
  </si>
  <si>
    <t>Форма по КФД</t>
  </si>
  <si>
    <t xml:space="preserve">Дата   </t>
  </si>
  <si>
    <t xml:space="preserve">(наименование муниципального бюджетного учреждения) </t>
  </si>
  <si>
    <t>по ОКПО</t>
  </si>
  <si>
    <t>Единица измерения:  руб.</t>
  </si>
  <si>
    <t>Наименование  органа, осуществляющего функции и полномочия учредителя  МКУ "Управление образования"</t>
  </si>
  <si>
    <t>808 0701 0210010210 111</t>
  </si>
  <si>
    <t>808 0701 0210010210 119</t>
  </si>
  <si>
    <t>808 0701 0210010220 119</t>
  </si>
  <si>
    <t>808 0701 0210074080 119</t>
  </si>
  <si>
    <t>808 0701 0210075880 119</t>
  </si>
  <si>
    <t>808 0701 0210080030 119</t>
  </si>
  <si>
    <t>808 0701 0210010220 111</t>
  </si>
  <si>
    <t>808 0701 0210074080 111</t>
  </si>
  <si>
    <t>808 0701 0210075880 111</t>
  </si>
  <si>
    <t>808 0701 0210080030 111</t>
  </si>
  <si>
    <t>808 0701 0210074080 244</t>
  </si>
  <si>
    <t>808 0701 0210075880 244</t>
  </si>
  <si>
    <t>808 0701 0210080030 244</t>
  </si>
  <si>
    <t>Заправка картриджей</t>
  </si>
  <si>
    <t>Обслуживание технич.средств пожарной сигнализации</t>
  </si>
  <si>
    <t>Технич.обслуживание двух радиосистем передачи извещений</t>
  </si>
  <si>
    <t>Дератизация</t>
  </si>
  <si>
    <t>продукты питания</t>
  </si>
  <si>
    <t>услуги связи</t>
  </si>
  <si>
    <t>услуги сети интернет</t>
  </si>
  <si>
    <t>пеня</t>
  </si>
  <si>
    <t>Измерение сопротивления</t>
  </si>
  <si>
    <t>здание</t>
  </si>
  <si>
    <t>852,853</t>
  </si>
  <si>
    <t>4</t>
  </si>
  <si>
    <t>Теплоснабжение</t>
  </si>
  <si>
    <t>Холодное водоснабжение</t>
  </si>
  <si>
    <t>Водоотведение</t>
  </si>
  <si>
    <t>Электроснабжение</t>
  </si>
  <si>
    <t>хозтовары</t>
  </si>
  <si>
    <t>Муниципальное бюджетное дошкольное образовательное учреждение "Верхнепашинский детский сад №8"</t>
  </si>
  <si>
    <t>10030210075540244</t>
  </si>
  <si>
    <t>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</si>
  <si>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>1.2. Виды деятельности муниципального бюджетного учреждения: реализация основных общеобразовательных программ начального общего образования;</t>
  </si>
  <si>
    <t>808 0701 0210080030 852</t>
  </si>
  <si>
    <t>808 0701 0210080030 853</t>
  </si>
  <si>
    <t>госпошлина</t>
  </si>
  <si>
    <t>852,853,831</t>
  </si>
  <si>
    <t>Пеня</t>
  </si>
  <si>
    <t>Код видов расходов 852,853,831</t>
  </si>
  <si>
    <t>808 0701 9910080700 244</t>
  </si>
  <si>
    <t>ИНН / КПП_ 2447003478/244701001</t>
  </si>
  <si>
    <t>808 070150000000000 853</t>
  </si>
  <si>
    <t>медосмотр</t>
  </si>
  <si>
    <t>обучение</t>
  </si>
  <si>
    <t>медикаменты</t>
  </si>
  <si>
    <t>808 0701 0210075880 112</t>
  </si>
  <si>
    <t>пособие с 1,5-3 лет</t>
  </si>
  <si>
    <t>муз.инструменты</t>
  </si>
  <si>
    <t>льготный проезд</t>
  </si>
  <si>
    <t>808 0701 0210080030 112</t>
  </si>
  <si>
    <t>продукты питания (опекаемые,инвалиды)</t>
  </si>
  <si>
    <t>Продукты питания (родит.плата)</t>
  </si>
  <si>
    <t>070150000000000000 244</t>
  </si>
  <si>
    <t>штраф,пеня</t>
  </si>
  <si>
    <t>Бытовая техника</t>
  </si>
  <si>
    <t>и выплатам учреждения на  2020г.</t>
  </si>
  <si>
    <t>и выплатам учреждения на    2021г.</t>
  </si>
  <si>
    <t>на 2019   год и плановый период 2020-2021гг.</t>
  </si>
  <si>
    <t>808 0701 0210074080 112</t>
  </si>
  <si>
    <t>808 0701 021008003А 112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</si>
  <si>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</si>
  <si>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</si>
  <si>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</si>
  <si>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Пособие на обзаведение хозяйством</t>
  </si>
  <si>
    <t>Средства личной гигиены</t>
  </si>
  <si>
    <t>заведующая МБДОУ Верхнепашинский д/с №8</t>
  </si>
  <si>
    <t>Т.В.Жилинская</t>
  </si>
  <si>
    <t>Вывоз ТКО</t>
  </si>
  <si>
    <t>Показатели финансового состояния учреждения на  01 октября  2019 г.</t>
  </si>
  <si>
    <t>Ремонт системы отопления</t>
  </si>
  <si>
    <t>"22" ноября 2019 г</t>
  </si>
  <si>
    <t>и выплатам учреждения на 22 ноября 2019г.</t>
  </si>
  <si>
    <t>на 22 ноября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</si>
</sst>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&quot;р.&quot;"/>
  </numFmts>
  <fonts count="6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3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wrapText="1"/>
    </xf>
    <xf numFmtId="3" fontId="10" fillId="0" borderId="13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wrapText="1"/>
    </xf>
    <xf numFmtId="4" fontId="26" fillId="0" borderId="13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23" xfId="0" applyFont="1" applyBorder="1" applyAlignment="1">
      <alignment vertical="top" wrapText="1"/>
    </xf>
    <xf numFmtId="0" fontId="0" fillId="0" borderId="23" xfId="0" applyBorder="1" applyAlignment="1">
      <alignment/>
    </xf>
    <xf numFmtId="0" fontId="17" fillId="0" borderId="0" xfId="0" applyFont="1" applyAlignment="1">
      <alignment horizontal="center" vertical="top" wrapText="1"/>
    </xf>
    <xf numFmtId="14" fontId="14" fillId="0" borderId="12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wrapText="1"/>
    </xf>
    <xf numFmtId="0" fontId="15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4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5" fillId="0" borderId="0" xfId="0" applyFont="1" applyAlignment="1">
      <alignment horizontal="right"/>
    </xf>
    <xf numFmtId="0" fontId="5" fillId="0" borderId="30" xfId="0" applyFont="1" applyBorder="1" applyAlignment="1">
      <alignment horizontal="right"/>
    </xf>
    <xf numFmtId="0" fontId="22" fillId="0" borderId="12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8" fillId="0" borderId="31" xfId="42" applyFont="1" applyBorder="1" applyAlignment="1">
      <alignment horizontal="center" vertical="center" wrapText="1"/>
    </xf>
    <xf numFmtId="0" fontId="18" fillId="0" borderId="32" xfId="42" applyFont="1" applyBorder="1" applyAlignment="1">
      <alignment horizontal="center" vertical="center" wrapText="1"/>
    </xf>
    <xf numFmtId="0" fontId="18" fillId="0" borderId="33" xfId="42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/>
    </xf>
    <xf numFmtId="4" fontId="1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28" xfId="0" applyNumberFormat="1" applyFont="1" applyBorder="1" applyAlignment="1">
      <alignment horizontal="left" vertical="top"/>
    </xf>
    <xf numFmtId="0" fontId="1" fillId="0" borderId="29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4" fontId="1" fillId="0" borderId="23" xfId="0" applyNumberFormat="1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/>
    </xf>
    <xf numFmtId="49" fontId="20" fillId="32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2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1" fillId="0" borderId="28" xfId="0" applyNumberFormat="1" applyFont="1" applyBorder="1" applyAlignment="1">
      <alignment horizontal="left" vertical="center" wrapText="1" indent="2"/>
    </xf>
    <xf numFmtId="0" fontId="1" fillId="0" borderId="29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 indent="2"/>
    </xf>
    <xf numFmtId="0" fontId="1" fillId="0" borderId="25" xfId="0" applyNumberFormat="1" applyFont="1" applyBorder="1" applyAlignment="1">
      <alignment horizontal="left" vertical="center" wrapText="1" indent="2"/>
    </xf>
    <xf numFmtId="4" fontId="1" fillId="0" borderId="1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right" vertical="center"/>
    </xf>
    <xf numFmtId="0" fontId="1" fillId="0" borderId="29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24" xfId="0" applyNumberFormat="1" applyFont="1" applyBorder="1" applyAlignment="1">
      <alignment horizontal="left"/>
    </xf>
    <xf numFmtId="0" fontId="0" fillId="0" borderId="24" xfId="0" applyBorder="1" applyAlignment="1">
      <alignment horizontal="left"/>
    </xf>
    <xf numFmtId="49" fontId="20" fillId="33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877822082E6165510BB284E72F383E6B2C91ECF574A5DF26237F57CCA66C3074FAECBECEBF0J0nAE" TargetMode="External" /><Relationship Id="rId2" Type="http://schemas.openxmlformats.org/officeDocument/2006/relationships/hyperlink" Target="consultantplus://offline/ref=4877822082E6165510BB284E72F383E6B2C91ECF574A5DF26237F57CCA66C3074FAECBECEBF0J0nAE" TargetMode="External" /><Relationship Id="rId3" Type="http://schemas.openxmlformats.org/officeDocument/2006/relationships/hyperlink" Target="consultantplus://offline/ref=4877822082E6165510BB284E72F383E6B2C91ECF574A5DF26237F57CCA66C3074FAECBECEBF0J0nAE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5BD5F73639A8A5DF98ACDEBD942D1D8574B06D67694515CDF90E4BFBk3oDE" TargetMode="External" /><Relationship Id="rId2" Type="http://schemas.openxmlformats.org/officeDocument/2006/relationships/hyperlink" Target="consultantplus://offline/ref=165BD5F73639A8A5DF98ACDEBD942D1D8575B16F65614515CDF90E4BFBk3oD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85" zoomScaleNormal="70" zoomScaleSheetLayoutView="85" zoomScalePageLayoutView="0" workbookViewId="0" topLeftCell="A1">
      <selection activeCell="K14" sqref="K14:N15"/>
    </sheetView>
  </sheetViews>
  <sheetFormatPr defaultColWidth="8.875" defaultRowHeight="12.75"/>
  <cols>
    <col min="1" max="1" width="23.875" style="0" customWidth="1"/>
    <col min="2" max="3" width="5.625" style="0" customWidth="1"/>
    <col min="4" max="4" width="17.875" style="0" customWidth="1"/>
    <col min="5" max="5" width="19.75390625" style="0" customWidth="1"/>
    <col min="6" max="6" width="23.125" style="0" customWidth="1"/>
    <col min="7" max="7" width="10.375" style="0" customWidth="1"/>
    <col min="8" max="8" width="7.375" style="0" customWidth="1"/>
    <col min="9" max="9" width="18.75390625" style="0" hidden="1" customWidth="1"/>
    <col min="10" max="10" width="13.875" style="0" customWidth="1"/>
    <col min="11" max="11" width="8.25390625" style="0" customWidth="1"/>
    <col min="12" max="12" width="8.875" style="21" customWidth="1"/>
    <col min="13" max="13" width="18.875" style="21" customWidth="1"/>
    <col min="14" max="14" width="10.25390625" style="21" customWidth="1"/>
    <col min="15" max="16384" width="8.875" style="21" customWidth="1"/>
  </cols>
  <sheetData>
    <row r="1" spans="1:17" ht="18.75" customHeight="1">
      <c r="A1" s="51"/>
      <c r="B1" s="51"/>
      <c r="C1" s="51"/>
      <c r="D1" s="51"/>
      <c r="E1" s="51"/>
      <c r="F1" s="117"/>
      <c r="G1" s="117"/>
      <c r="H1" s="117"/>
      <c r="I1" s="117"/>
      <c r="J1" s="52"/>
      <c r="L1" s="120" t="s">
        <v>212</v>
      </c>
      <c r="M1" s="121"/>
      <c r="N1" s="121"/>
      <c r="Q1" s="50"/>
    </row>
    <row r="2" spans="1:17" ht="15.75">
      <c r="A2" s="51"/>
      <c r="B2" s="51"/>
      <c r="C2" s="51"/>
      <c r="D2" s="51"/>
      <c r="E2" s="51"/>
      <c r="F2" s="117"/>
      <c r="G2" s="117"/>
      <c r="H2" s="117"/>
      <c r="I2" s="117"/>
      <c r="J2" s="52"/>
      <c r="Q2" s="50"/>
    </row>
    <row r="3" spans="1:17" ht="18.75" customHeight="1">
      <c r="A3" s="51"/>
      <c r="B3" s="51"/>
      <c r="C3" s="51"/>
      <c r="D3" s="51"/>
      <c r="E3" s="51"/>
      <c r="F3" s="51"/>
      <c r="G3" s="122" t="s">
        <v>289</v>
      </c>
      <c r="H3" s="123"/>
      <c r="I3" s="123"/>
      <c r="J3" s="123"/>
      <c r="K3" s="123"/>
      <c r="L3" s="123"/>
      <c r="M3" s="123"/>
      <c r="N3" s="123"/>
      <c r="Q3" s="50"/>
    </row>
    <row r="4" spans="1:17" ht="15.75">
      <c r="A4" s="51"/>
      <c r="B4" s="51"/>
      <c r="C4" s="51"/>
      <c r="D4" s="51"/>
      <c r="E4" s="51"/>
      <c r="F4" s="51"/>
      <c r="G4" s="103" t="s">
        <v>213</v>
      </c>
      <c r="H4" s="103"/>
      <c r="I4" s="103"/>
      <c r="J4" s="114"/>
      <c r="K4" s="114"/>
      <c r="L4" s="114"/>
      <c r="M4" s="114"/>
      <c r="N4" s="114"/>
      <c r="Q4" s="50"/>
    </row>
    <row r="5" spans="1:17" ht="15.75">
      <c r="A5" s="51"/>
      <c r="B5" s="51"/>
      <c r="C5" s="51"/>
      <c r="D5" s="51"/>
      <c r="E5" s="51"/>
      <c r="F5" s="51"/>
      <c r="G5" s="117"/>
      <c r="H5" s="117"/>
      <c r="I5" s="117"/>
      <c r="J5" s="52"/>
      <c r="Q5" s="50"/>
    </row>
    <row r="6" spans="1:17" ht="18" customHeight="1">
      <c r="A6" s="51"/>
      <c r="B6" s="53"/>
      <c r="C6" s="51"/>
      <c r="D6" s="51"/>
      <c r="E6" s="51"/>
      <c r="F6" s="51"/>
      <c r="G6" s="118" t="s">
        <v>290</v>
      </c>
      <c r="H6" s="119"/>
      <c r="I6" s="119"/>
      <c r="J6" s="119"/>
      <c r="K6" s="119"/>
      <c r="L6" s="119"/>
      <c r="M6" s="119"/>
      <c r="N6" s="119"/>
      <c r="Q6" s="50"/>
    </row>
    <row r="7" spans="1:17" ht="20.25" customHeight="1">
      <c r="A7" s="51"/>
      <c r="B7" s="54"/>
      <c r="C7" s="51"/>
      <c r="D7" s="51"/>
      <c r="E7" s="51"/>
      <c r="F7" s="51"/>
      <c r="G7" s="103" t="s">
        <v>214</v>
      </c>
      <c r="H7" s="114"/>
      <c r="I7" s="114"/>
      <c r="J7" s="114"/>
      <c r="K7" s="114"/>
      <c r="L7" s="114"/>
      <c r="M7" s="114"/>
      <c r="N7" s="114"/>
      <c r="Q7" s="50"/>
    </row>
    <row r="8" spans="1:17" ht="16.5" customHeight="1">
      <c r="A8" s="51"/>
      <c r="B8" s="55"/>
      <c r="C8" s="51"/>
      <c r="D8" s="51"/>
      <c r="E8" s="51"/>
      <c r="F8" s="51"/>
      <c r="G8" s="115" t="s">
        <v>294</v>
      </c>
      <c r="H8" s="115"/>
      <c r="I8" s="115"/>
      <c r="J8" s="104"/>
      <c r="Q8" s="50"/>
    </row>
    <row r="9" spans="1:17" ht="18.75">
      <c r="A9" s="51"/>
      <c r="B9" s="55"/>
      <c r="C9" s="51"/>
      <c r="D9" s="51"/>
      <c r="E9" s="51"/>
      <c r="F9" s="51"/>
      <c r="G9" s="116"/>
      <c r="H9" s="116"/>
      <c r="I9" s="116"/>
      <c r="J9" s="52"/>
      <c r="Q9" s="50"/>
    </row>
    <row r="10" spans="1:17" ht="23.25" customHeight="1">
      <c r="A10" s="107" t="s">
        <v>215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Q10" s="50"/>
    </row>
    <row r="11" spans="1:17" ht="18.75" customHeight="1">
      <c r="A11" s="127" t="s">
        <v>281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Q11" s="50"/>
    </row>
    <row r="12" spans="1:17" ht="13.5" customHeight="1">
      <c r="A12" s="51"/>
      <c r="B12" s="55"/>
      <c r="C12" s="51"/>
      <c r="D12" s="51"/>
      <c r="E12" s="51"/>
      <c r="F12" s="51"/>
      <c r="G12" s="51"/>
      <c r="H12" s="51"/>
      <c r="I12" s="51"/>
      <c r="J12" s="52"/>
      <c r="L12" s="129" t="s">
        <v>216</v>
      </c>
      <c r="M12" s="129"/>
      <c r="Q12" s="50"/>
    </row>
    <row r="13" spans="1:17" ht="18.75" customHeight="1">
      <c r="A13" s="130"/>
      <c r="B13" s="130"/>
      <c r="C13" s="130"/>
      <c r="D13" s="130"/>
      <c r="E13" s="130"/>
      <c r="F13" s="130"/>
      <c r="G13" s="51"/>
      <c r="H13" s="51"/>
      <c r="I13" s="133" t="s">
        <v>217</v>
      </c>
      <c r="J13" s="134"/>
      <c r="K13" s="105"/>
      <c r="L13" s="106"/>
      <c r="M13" s="106"/>
      <c r="N13" s="106"/>
      <c r="Q13" s="50"/>
    </row>
    <row r="14" spans="1:17" ht="15">
      <c r="A14" s="51"/>
      <c r="B14" s="55"/>
      <c r="C14" s="51"/>
      <c r="D14" s="51"/>
      <c r="E14" s="51"/>
      <c r="F14" s="51"/>
      <c r="G14" s="51"/>
      <c r="H14" s="51"/>
      <c r="I14" s="51"/>
      <c r="J14" s="56" t="s">
        <v>218</v>
      </c>
      <c r="K14" s="108">
        <v>43791</v>
      </c>
      <c r="L14" s="109"/>
      <c r="M14" s="109"/>
      <c r="N14" s="110"/>
      <c r="Q14" s="50"/>
    </row>
    <row r="15" spans="1:17" ht="69.75" customHeight="1">
      <c r="A15" s="131" t="s">
        <v>253</v>
      </c>
      <c r="B15" s="131"/>
      <c r="C15" s="131"/>
      <c r="D15" s="131"/>
      <c r="E15" s="131"/>
      <c r="F15" s="131"/>
      <c r="G15" s="104"/>
      <c r="H15" s="104"/>
      <c r="I15" s="104"/>
      <c r="J15" s="132"/>
      <c r="K15" s="111"/>
      <c r="L15" s="112"/>
      <c r="M15" s="112"/>
      <c r="N15" s="113"/>
      <c r="P15" s="102"/>
      <c r="Q15" s="50"/>
    </row>
    <row r="16" spans="1:17" ht="15.75" customHeight="1">
      <c r="A16" s="103" t="s">
        <v>219</v>
      </c>
      <c r="B16" s="103"/>
      <c r="C16" s="103"/>
      <c r="D16" s="103"/>
      <c r="E16" s="103"/>
      <c r="F16" s="103"/>
      <c r="G16" s="104"/>
      <c r="H16" s="51"/>
      <c r="I16" s="51"/>
      <c r="J16" s="52"/>
      <c r="K16" s="105"/>
      <c r="L16" s="106"/>
      <c r="M16" s="106"/>
      <c r="N16" s="106"/>
      <c r="P16" s="102"/>
      <c r="Q16" s="50"/>
    </row>
    <row r="17" spans="1:17" ht="13.5" customHeight="1">
      <c r="A17" s="51"/>
      <c r="B17" s="107"/>
      <c r="C17" s="107"/>
      <c r="D17" s="107"/>
      <c r="E17" s="107"/>
      <c r="F17" s="107"/>
      <c r="G17" s="107"/>
      <c r="H17" s="107"/>
      <c r="I17" s="107"/>
      <c r="K17" s="106"/>
      <c r="L17" s="106"/>
      <c r="M17" s="106"/>
      <c r="N17" s="106"/>
      <c r="Q17" s="50"/>
    </row>
    <row r="18" spans="1:17" ht="18.75" customHeight="1">
      <c r="A18" s="115" t="s">
        <v>264</v>
      </c>
      <c r="B18" s="104"/>
      <c r="C18" s="104"/>
      <c r="D18" s="104"/>
      <c r="E18" s="104"/>
      <c r="F18" s="104"/>
      <c r="G18" s="104"/>
      <c r="H18" s="104"/>
      <c r="I18" s="104"/>
      <c r="J18" s="58" t="s">
        <v>220</v>
      </c>
      <c r="K18" s="124">
        <v>13449138</v>
      </c>
      <c r="L18" s="125"/>
      <c r="M18" s="125"/>
      <c r="N18" s="126"/>
      <c r="Q18" s="50"/>
    </row>
    <row r="19" spans="1:17" ht="12" customHeight="1">
      <c r="A19" s="51"/>
      <c r="B19" s="59"/>
      <c r="C19" s="60"/>
      <c r="D19" s="60"/>
      <c r="E19" s="60"/>
      <c r="F19" s="60"/>
      <c r="G19" s="60"/>
      <c r="H19" s="60"/>
      <c r="I19" s="60"/>
      <c r="J19" s="52"/>
      <c r="K19" s="135"/>
      <c r="L19" s="136"/>
      <c r="M19" s="136"/>
      <c r="N19" s="137"/>
      <c r="Q19" s="50"/>
    </row>
    <row r="20" spans="1:17" ht="18.75">
      <c r="A20" s="130" t="s">
        <v>221</v>
      </c>
      <c r="B20" s="130"/>
      <c r="C20" s="130"/>
      <c r="D20" s="130"/>
      <c r="E20" s="130"/>
      <c r="F20" s="130"/>
      <c r="G20" s="60"/>
      <c r="H20" s="60"/>
      <c r="I20" s="60"/>
      <c r="J20" s="52"/>
      <c r="K20" s="138"/>
      <c r="L20" s="139"/>
      <c r="M20" s="139"/>
      <c r="N20" s="140"/>
      <c r="Q20" s="50"/>
    </row>
    <row r="21" spans="1:17" ht="12.75">
      <c r="A21" s="51"/>
      <c r="B21" s="54"/>
      <c r="C21" s="51"/>
      <c r="D21" s="51"/>
      <c r="E21" s="51"/>
      <c r="F21" s="51"/>
      <c r="G21" s="51"/>
      <c r="H21" s="51"/>
      <c r="I21" s="51"/>
      <c r="J21" s="52"/>
      <c r="K21" s="141"/>
      <c r="L21" s="142"/>
      <c r="M21" s="142"/>
      <c r="N21" s="142"/>
      <c r="Q21" s="50"/>
    </row>
    <row r="22" spans="1:17" ht="12.75">
      <c r="A22" s="120" t="s">
        <v>222</v>
      </c>
      <c r="B22" s="143"/>
      <c r="C22" s="143"/>
      <c r="D22" s="143"/>
      <c r="E22" s="143"/>
      <c r="F22" s="143"/>
      <c r="G22" s="104"/>
      <c r="H22" s="51"/>
      <c r="I22" s="51"/>
      <c r="J22" s="52"/>
      <c r="K22" s="106"/>
      <c r="L22" s="106"/>
      <c r="M22" s="106"/>
      <c r="N22" s="106"/>
      <c r="Q22" s="50"/>
    </row>
    <row r="23" spans="1:17" ht="46.5" customHeight="1">
      <c r="A23" s="143"/>
      <c r="B23" s="143"/>
      <c r="C23" s="143"/>
      <c r="D23" s="143"/>
      <c r="E23" s="143"/>
      <c r="F23" s="143"/>
      <c r="G23" s="104"/>
      <c r="H23" s="55"/>
      <c r="I23" s="61"/>
      <c r="J23" s="52"/>
      <c r="K23" s="144"/>
      <c r="L23" s="136"/>
      <c r="M23" s="136"/>
      <c r="N23" s="137"/>
      <c r="Q23" s="50"/>
    </row>
    <row r="24" spans="1:17" ht="5.25" customHeight="1">
      <c r="A24" s="62"/>
      <c r="B24" s="62"/>
      <c r="C24" s="62"/>
      <c r="D24" s="62"/>
      <c r="E24" s="62"/>
      <c r="F24" s="62"/>
      <c r="G24" s="146"/>
      <c r="H24" s="147"/>
      <c r="I24" s="57"/>
      <c r="J24" s="52"/>
      <c r="K24" s="145"/>
      <c r="L24" s="139"/>
      <c r="M24" s="139"/>
      <c r="N24" s="140"/>
      <c r="Q24" s="50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45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39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44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51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51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</sheetData>
  <sheetProtection/>
  <mergeCells count="30">
    <mergeCell ref="K19:N20"/>
    <mergeCell ref="A20:F20"/>
    <mergeCell ref="K21:N22"/>
    <mergeCell ref="A22:G23"/>
    <mergeCell ref="K23:N24"/>
    <mergeCell ref="G24:H24"/>
    <mergeCell ref="A18:I18"/>
    <mergeCell ref="K18:N18"/>
    <mergeCell ref="A11:N11"/>
    <mergeCell ref="L12:M12"/>
    <mergeCell ref="A13:F13"/>
    <mergeCell ref="A15:J15"/>
    <mergeCell ref="I13:J13"/>
    <mergeCell ref="K13:N13"/>
    <mergeCell ref="G6:N6"/>
    <mergeCell ref="G7:N7"/>
    <mergeCell ref="F1:I1"/>
    <mergeCell ref="L1:N1"/>
    <mergeCell ref="F2:I2"/>
    <mergeCell ref="G3:N3"/>
    <mergeCell ref="P15:P16"/>
    <mergeCell ref="A16:G16"/>
    <mergeCell ref="K16:N17"/>
    <mergeCell ref="B17:I17"/>
    <mergeCell ref="K14:N15"/>
    <mergeCell ref="G4:N4"/>
    <mergeCell ref="G8:J8"/>
    <mergeCell ref="G9:I9"/>
    <mergeCell ref="A10:N10"/>
    <mergeCell ref="G5:I5"/>
  </mergeCell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view="pageBreakPreview" zoomScaleSheetLayoutView="100" zoomScalePageLayoutView="0" workbookViewId="0" topLeftCell="A1">
      <selection activeCell="D51" sqref="D51:D53"/>
    </sheetView>
  </sheetViews>
  <sheetFormatPr defaultColWidth="9.00390625" defaultRowHeight="12.75"/>
  <cols>
    <col min="2" max="2" width="12.00390625" style="0" customWidth="1"/>
    <col min="3" max="3" width="84.75390625" style="0" customWidth="1"/>
    <col min="4" max="4" width="22.875" style="0" customWidth="1"/>
  </cols>
  <sheetData>
    <row r="2" spans="2:4" ht="24" customHeight="1">
      <c r="B2" s="148" t="s">
        <v>159</v>
      </c>
      <c r="C2" s="148"/>
      <c r="D2" s="148"/>
    </row>
    <row r="3" ht="12.75" customHeight="1"/>
    <row r="4" spans="2:3" ht="24.75" customHeight="1">
      <c r="B4" s="149" t="s">
        <v>160</v>
      </c>
      <c r="C4" s="149"/>
    </row>
    <row r="5" spans="2:4" ht="0.75" customHeight="1">
      <c r="B5" s="149" t="s">
        <v>255</v>
      </c>
      <c r="C5" s="149"/>
      <c r="D5" s="149"/>
    </row>
    <row r="6" spans="2:4" ht="12.75" hidden="1">
      <c r="B6" s="149"/>
      <c r="C6" s="149"/>
      <c r="D6" s="149"/>
    </row>
    <row r="7" spans="2:4" ht="12.75" hidden="1">
      <c r="B7" s="149"/>
      <c r="C7" s="149"/>
      <c r="D7" s="149"/>
    </row>
    <row r="8" spans="2:4" ht="58.5" customHeight="1">
      <c r="B8" s="149"/>
      <c r="C8" s="149"/>
      <c r="D8" s="149"/>
    </row>
    <row r="9" spans="2:4" ht="12.75" hidden="1">
      <c r="B9" s="149"/>
      <c r="C9" s="149"/>
      <c r="D9" s="149"/>
    </row>
    <row r="10" spans="2:4" ht="12.75" hidden="1">
      <c r="B10" s="149"/>
      <c r="C10" s="149"/>
      <c r="D10" s="149"/>
    </row>
    <row r="11" spans="2:4" ht="18.75" customHeight="1" hidden="1">
      <c r="B11" s="149"/>
      <c r="C11" s="149"/>
      <c r="D11" s="149"/>
    </row>
    <row r="13" spans="2:4" ht="36.75" customHeight="1">
      <c r="B13" s="149" t="s">
        <v>256</v>
      </c>
      <c r="C13" s="149"/>
      <c r="D13" s="149"/>
    </row>
    <row r="15" spans="2:4" ht="24.75" customHeight="1">
      <c r="B15" s="153" t="s">
        <v>161</v>
      </c>
      <c r="C15" s="153"/>
      <c r="D15" s="153"/>
    </row>
    <row r="18" spans="5:6" ht="12.75">
      <c r="E18" s="104"/>
      <c r="F18" s="104"/>
    </row>
    <row r="20" spans="2:13" ht="20.25">
      <c r="B20" s="155" t="s">
        <v>292</v>
      </c>
      <c r="C20" s="156"/>
      <c r="D20" s="156"/>
      <c r="E20" s="14"/>
      <c r="F20" s="14"/>
      <c r="G20" s="14"/>
      <c r="H20" s="14"/>
      <c r="I20" s="14"/>
      <c r="J20" s="14"/>
      <c r="K20" s="14"/>
      <c r="L20" s="14"/>
      <c r="M20" s="14"/>
    </row>
    <row r="21" spans="3:11" ht="12.75">
      <c r="C21" s="158" t="s">
        <v>179</v>
      </c>
      <c r="D21" s="159"/>
      <c r="I21" s="128"/>
      <c r="J21" s="128"/>
      <c r="K21" s="128"/>
    </row>
    <row r="22" ht="15.75">
      <c r="B22" s="12"/>
    </row>
    <row r="23" spans="4:5" ht="15.75">
      <c r="D23" s="133" t="s">
        <v>189</v>
      </c>
      <c r="E23" s="133"/>
    </row>
    <row r="25" spans="2:4" ht="25.5" customHeight="1">
      <c r="B25" s="15" t="s">
        <v>79</v>
      </c>
      <c r="C25" s="15" t="s">
        <v>48</v>
      </c>
      <c r="D25" s="15" t="s">
        <v>80</v>
      </c>
    </row>
    <row r="26" spans="2:4" ht="18.75">
      <c r="B26" s="15">
        <v>1</v>
      </c>
      <c r="C26" s="15">
        <v>2</v>
      </c>
      <c r="D26" s="15">
        <v>3</v>
      </c>
    </row>
    <row r="27" spans="2:4" ht="18.75">
      <c r="B27" s="16"/>
      <c r="C27" s="35" t="s">
        <v>81</v>
      </c>
      <c r="D27" s="16">
        <v>6088.78</v>
      </c>
    </row>
    <row r="28" spans="2:4" ht="18.75">
      <c r="B28" s="150"/>
      <c r="C28" s="17" t="s">
        <v>82</v>
      </c>
      <c r="D28" s="150">
        <v>1358.52</v>
      </c>
    </row>
    <row r="29" spans="2:4" ht="12.75">
      <c r="B29" s="151"/>
      <c r="C29" s="154" t="s">
        <v>83</v>
      </c>
      <c r="D29" s="151"/>
    </row>
    <row r="30" spans="2:4" ht="12.75">
      <c r="B30" s="152"/>
      <c r="C30" s="157"/>
      <c r="D30" s="152"/>
    </row>
    <row r="31" spans="2:4" ht="18.75">
      <c r="B31" s="150"/>
      <c r="C31" s="17" t="s">
        <v>2</v>
      </c>
      <c r="D31" s="150">
        <v>0</v>
      </c>
    </row>
    <row r="32" spans="2:4" ht="12.75">
      <c r="B32" s="151"/>
      <c r="C32" s="154" t="s">
        <v>84</v>
      </c>
      <c r="D32" s="151"/>
    </row>
    <row r="33" spans="2:4" ht="12.75">
      <c r="B33" s="152"/>
      <c r="C33" s="152"/>
      <c r="D33" s="152"/>
    </row>
    <row r="34" spans="2:4" ht="18.75">
      <c r="B34" s="16"/>
      <c r="C34" s="18" t="s">
        <v>85</v>
      </c>
      <c r="D34" s="16">
        <v>3130.13</v>
      </c>
    </row>
    <row r="35" spans="2:4" ht="18.75">
      <c r="B35" s="150"/>
      <c r="C35" s="17" t="s">
        <v>2</v>
      </c>
      <c r="D35" s="150">
        <v>37.56</v>
      </c>
    </row>
    <row r="36" spans="2:4" ht="12.75">
      <c r="B36" s="151"/>
      <c r="C36" s="154" t="s">
        <v>84</v>
      </c>
      <c r="D36" s="151"/>
    </row>
    <row r="37" spans="2:4" ht="12.75">
      <c r="B37" s="152"/>
      <c r="C37" s="152"/>
      <c r="D37" s="152"/>
    </row>
    <row r="38" spans="2:4" ht="18.75">
      <c r="B38" s="16"/>
      <c r="C38" s="35" t="s">
        <v>86</v>
      </c>
      <c r="D38" s="16">
        <v>0</v>
      </c>
    </row>
    <row r="39" spans="2:4" ht="18.75">
      <c r="B39" s="150"/>
      <c r="C39" s="17" t="s">
        <v>82</v>
      </c>
      <c r="D39" s="150"/>
    </row>
    <row r="40" spans="2:4" ht="12.75">
      <c r="B40" s="151"/>
      <c r="C40" s="154" t="s">
        <v>87</v>
      </c>
      <c r="D40" s="151"/>
    </row>
    <row r="41" spans="2:4" ht="12.75">
      <c r="B41" s="152"/>
      <c r="C41" s="152"/>
      <c r="D41" s="152"/>
    </row>
    <row r="42" spans="2:4" ht="18.75">
      <c r="B42" s="150"/>
      <c r="C42" s="17" t="s">
        <v>2</v>
      </c>
      <c r="D42" s="150"/>
    </row>
    <row r="43" spans="2:4" ht="18">
      <c r="B43" s="151"/>
      <c r="C43" s="19"/>
      <c r="D43" s="151"/>
    </row>
    <row r="44" spans="2:4" ht="18.75">
      <c r="B44" s="152"/>
      <c r="C44" s="20" t="s">
        <v>88</v>
      </c>
      <c r="D44" s="152"/>
    </row>
    <row r="45" spans="2:4" ht="18">
      <c r="B45" s="16"/>
      <c r="C45" s="16"/>
      <c r="D45" s="16"/>
    </row>
    <row r="46" spans="2:4" ht="37.5">
      <c r="B46" s="16"/>
      <c r="C46" s="18" t="s">
        <v>89</v>
      </c>
      <c r="D46" s="16"/>
    </row>
    <row r="47" spans="2:4" ht="18.75">
      <c r="B47" s="16"/>
      <c r="C47" s="18" t="s">
        <v>90</v>
      </c>
      <c r="D47" s="16"/>
    </row>
    <row r="48" spans="2:4" ht="18.75">
      <c r="B48" s="16"/>
      <c r="C48" s="18" t="s">
        <v>91</v>
      </c>
      <c r="D48" s="16">
        <v>0</v>
      </c>
    </row>
    <row r="49" spans="2:4" ht="18.75">
      <c r="B49" s="16"/>
      <c r="C49" s="18" t="s">
        <v>92</v>
      </c>
      <c r="D49" s="16"/>
    </row>
    <row r="50" spans="2:4" ht="18.75">
      <c r="B50" s="16"/>
      <c r="C50" s="35" t="s">
        <v>93</v>
      </c>
      <c r="D50" s="16">
        <v>421.25</v>
      </c>
    </row>
    <row r="51" spans="2:4" ht="18.75">
      <c r="B51" s="150"/>
      <c r="C51" s="17" t="s">
        <v>82</v>
      </c>
      <c r="D51" s="150"/>
    </row>
    <row r="52" spans="2:4" ht="12.75">
      <c r="B52" s="151"/>
      <c r="C52" s="154" t="s">
        <v>94</v>
      </c>
      <c r="D52" s="151"/>
    </row>
    <row r="53" spans="2:4" ht="12.75">
      <c r="B53" s="152"/>
      <c r="C53" s="152"/>
      <c r="D53" s="152"/>
    </row>
    <row r="54" spans="2:4" ht="18.75">
      <c r="B54" s="16"/>
      <c r="C54" s="18" t="s">
        <v>95</v>
      </c>
      <c r="D54" s="16">
        <v>421.25</v>
      </c>
    </row>
    <row r="55" spans="2:4" ht="18.75">
      <c r="B55" s="150"/>
      <c r="C55" s="17" t="s">
        <v>2</v>
      </c>
      <c r="D55" s="150"/>
    </row>
    <row r="56" spans="2:4" ht="12.75">
      <c r="B56" s="151"/>
      <c r="C56" s="154" t="s">
        <v>96</v>
      </c>
      <c r="D56" s="151"/>
    </row>
    <row r="57" spans="2:4" ht="12.75">
      <c r="B57" s="152"/>
      <c r="C57" s="152"/>
      <c r="D57" s="152"/>
    </row>
  </sheetData>
  <sheetProtection/>
  <mergeCells count="30">
    <mergeCell ref="E18:F18"/>
    <mergeCell ref="D39:D41"/>
    <mergeCell ref="C36:C37"/>
    <mergeCell ref="B42:B44"/>
    <mergeCell ref="D42:D44"/>
    <mergeCell ref="I21:K21"/>
    <mergeCell ref="C21:D21"/>
    <mergeCell ref="B28:B30"/>
    <mergeCell ref="D28:D30"/>
    <mergeCell ref="D23:E23"/>
    <mergeCell ref="C56:C57"/>
    <mergeCell ref="B55:B57"/>
    <mergeCell ref="D55:D57"/>
    <mergeCell ref="B35:B37"/>
    <mergeCell ref="D35:D37"/>
    <mergeCell ref="C40:C41"/>
    <mergeCell ref="C52:C53"/>
    <mergeCell ref="B39:B41"/>
    <mergeCell ref="B51:B53"/>
    <mergeCell ref="D51:D53"/>
    <mergeCell ref="B2:D2"/>
    <mergeCell ref="B4:C4"/>
    <mergeCell ref="B5:D11"/>
    <mergeCell ref="B13:D13"/>
    <mergeCell ref="D31:D33"/>
    <mergeCell ref="B15:D15"/>
    <mergeCell ref="C32:C33"/>
    <mergeCell ref="B31:B33"/>
    <mergeCell ref="B20:D20"/>
    <mergeCell ref="C29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7"/>
  <sheetViews>
    <sheetView zoomScale="70" zoomScaleNormal="70" zoomScaleSheetLayoutView="70" zoomScalePageLayoutView="0" workbookViewId="0" topLeftCell="A59">
      <selection activeCell="E11" sqref="E11"/>
    </sheetView>
  </sheetViews>
  <sheetFormatPr defaultColWidth="8.875" defaultRowHeight="12.75"/>
  <cols>
    <col min="1" max="1" width="44.00390625" style="0" customWidth="1"/>
    <col min="2" max="2" width="9.75390625" style="0" customWidth="1"/>
    <col min="3" max="3" width="32.625" style="0" customWidth="1"/>
    <col min="4" max="4" width="17.875" style="0" customWidth="1"/>
    <col min="5" max="5" width="19.75390625" style="0" customWidth="1"/>
    <col min="6" max="6" width="26.875" style="0" customWidth="1"/>
    <col min="7" max="7" width="20.00390625" style="0" customWidth="1"/>
    <col min="8" max="8" width="17.875" style="0" customWidth="1"/>
    <col min="9" max="9" width="18.75390625" style="0" customWidth="1"/>
    <col min="10" max="10" width="17.25390625" style="0" customWidth="1"/>
    <col min="11" max="11" width="20.75390625" style="0" customWidth="1"/>
    <col min="12" max="16384" width="8.875" style="21" customWidth="1"/>
  </cols>
  <sheetData>
    <row r="1" spans="10:11" ht="33.75" customHeight="1">
      <c r="J1" s="33" t="s">
        <v>158</v>
      </c>
      <c r="K1" s="34"/>
    </row>
    <row r="2" spans="1:11" ht="20.25" customHeight="1">
      <c r="A2" s="163" t="s">
        <v>97</v>
      </c>
      <c r="B2" s="163"/>
      <c r="C2" s="163"/>
      <c r="D2" s="163"/>
      <c r="E2" s="163"/>
      <c r="F2" s="163"/>
      <c r="G2" s="163"/>
      <c r="H2" s="163"/>
      <c r="I2" s="163"/>
      <c r="J2" s="163"/>
      <c r="K2" s="23"/>
    </row>
    <row r="3" spans="1:11" ht="20.25" customHeight="1">
      <c r="A3" s="164" t="s">
        <v>295</v>
      </c>
      <c r="B3" s="164"/>
      <c r="C3" s="164"/>
      <c r="D3" s="164"/>
      <c r="E3" s="164"/>
      <c r="F3" s="164"/>
      <c r="G3" s="164"/>
      <c r="H3" s="164"/>
      <c r="I3" s="164"/>
      <c r="J3" s="164"/>
      <c r="K3" s="41"/>
    </row>
    <row r="6" spans="1:10" ht="18.75">
      <c r="A6" s="165" t="s">
        <v>48</v>
      </c>
      <c r="B6" s="165" t="s">
        <v>98</v>
      </c>
      <c r="C6" s="165" t="s">
        <v>99</v>
      </c>
      <c r="D6" s="160" t="s">
        <v>100</v>
      </c>
      <c r="E6" s="161"/>
      <c r="F6" s="161"/>
      <c r="G6" s="161"/>
      <c r="H6" s="161"/>
      <c r="I6" s="161"/>
      <c r="J6" s="161"/>
    </row>
    <row r="7" spans="1:10" ht="26.25" customHeight="1">
      <c r="A7" s="166"/>
      <c r="B7" s="166"/>
      <c r="C7" s="166"/>
      <c r="D7" s="165" t="s">
        <v>3</v>
      </c>
      <c r="E7" s="160" t="s">
        <v>2</v>
      </c>
      <c r="F7" s="161"/>
      <c r="G7" s="161"/>
      <c r="H7" s="161"/>
      <c r="I7" s="161"/>
      <c r="J7" s="161"/>
    </row>
    <row r="8" spans="1:10" ht="131.25" customHeight="1">
      <c r="A8" s="166"/>
      <c r="B8" s="166"/>
      <c r="C8" s="166"/>
      <c r="D8" s="166"/>
      <c r="E8" s="165" t="s">
        <v>166</v>
      </c>
      <c r="F8" s="171" t="s">
        <v>101</v>
      </c>
      <c r="G8" s="165" t="s">
        <v>102</v>
      </c>
      <c r="H8" s="165" t="s">
        <v>103</v>
      </c>
      <c r="I8" s="160" t="s">
        <v>104</v>
      </c>
      <c r="J8" s="162"/>
    </row>
    <row r="9" spans="1:10" ht="37.5">
      <c r="A9" s="167"/>
      <c r="B9" s="167"/>
      <c r="C9" s="167"/>
      <c r="D9" s="167"/>
      <c r="E9" s="167"/>
      <c r="F9" s="172"/>
      <c r="G9" s="167"/>
      <c r="H9" s="167"/>
      <c r="I9" s="22" t="s">
        <v>3</v>
      </c>
      <c r="J9" s="22" t="s">
        <v>105</v>
      </c>
    </row>
    <row r="10" spans="1:10" ht="24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7.5">
      <c r="A11" s="38" t="s">
        <v>106</v>
      </c>
      <c r="B11" s="22">
        <v>100</v>
      </c>
      <c r="C11" s="22" t="s">
        <v>107</v>
      </c>
      <c r="D11" s="73">
        <f>E11+F11+G11+I11</f>
        <v>19595347.19</v>
      </c>
      <c r="E11" s="73">
        <f>E16</f>
        <v>17588562.939999998</v>
      </c>
      <c r="F11" s="73">
        <f>F20</f>
        <v>1063499.2400000002</v>
      </c>
      <c r="G11" s="73">
        <f>G20</f>
        <v>0</v>
      </c>
      <c r="H11" s="73">
        <f>H16</f>
        <v>0</v>
      </c>
      <c r="I11" s="73">
        <f>I12+I16+I18+I19+I21+I22</f>
        <v>943285.01</v>
      </c>
      <c r="J11" s="73">
        <f>J16</f>
        <v>0</v>
      </c>
    </row>
    <row r="12" spans="1:10" ht="18.75">
      <c r="A12" s="27" t="s">
        <v>2</v>
      </c>
      <c r="B12" s="165">
        <v>110</v>
      </c>
      <c r="C12" s="178"/>
      <c r="D12" s="168"/>
      <c r="E12" s="168" t="s">
        <v>107</v>
      </c>
      <c r="F12" s="168" t="s">
        <v>107</v>
      </c>
      <c r="G12" s="168" t="s">
        <v>107</v>
      </c>
      <c r="H12" s="168" t="s">
        <v>107</v>
      </c>
      <c r="I12" s="168"/>
      <c r="J12" s="168" t="s">
        <v>107</v>
      </c>
    </row>
    <row r="13" spans="1:10" ht="12.75">
      <c r="A13" s="176" t="s">
        <v>108</v>
      </c>
      <c r="B13" s="166"/>
      <c r="C13" s="179"/>
      <c r="D13" s="169"/>
      <c r="E13" s="169"/>
      <c r="F13" s="169"/>
      <c r="G13" s="169"/>
      <c r="H13" s="169"/>
      <c r="I13" s="169"/>
      <c r="J13" s="169"/>
    </row>
    <row r="14" spans="1:10" ht="12.75">
      <c r="A14" s="177"/>
      <c r="B14" s="167"/>
      <c r="C14" s="180"/>
      <c r="D14" s="170"/>
      <c r="E14" s="170"/>
      <c r="F14" s="170"/>
      <c r="G14" s="170"/>
      <c r="H14" s="170"/>
      <c r="I14" s="170"/>
      <c r="J14" s="170"/>
    </row>
    <row r="15" spans="1:10" ht="18.75">
      <c r="A15" s="39"/>
      <c r="B15" s="49"/>
      <c r="C15" s="47"/>
      <c r="D15" s="73"/>
      <c r="E15" s="73"/>
      <c r="F15" s="73"/>
      <c r="G15" s="73"/>
      <c r="H15" s="73"/>
      <c r="I15" s="73"/>
      <c r="J15" s="73"/>
    </row>
    <row r="16" spans="1:10" ht="18.75">
      <c r="A16" s="24" t="s">
        <v>109</v>
      </c>
      <c r="B16" s="22">
        <v>120</v>
      </c>
      <c r="C16" s="47" t="s">
        <v>180</v>
      </c>
      <c r="D16" s="73">
        <f>E16+H16+I16</f>
        <v>18531847.95</v>
      </c>
      <c r="E16" s="94">
        <f>E24</f>
        <v>17588562.939999998</v>
      </c>
      <c r="F16" s="73" t="s">
        <v>107</v>
      </c>
      <c r="G16" s="73" t="s">
        <v>107</v>
      </c>
      <c r="H16" s="73"/>
      <c r="I16" s="94">
        <f>I24</f>
        <v>943285.01</v>
      </c>
      <c r="J16" s="73"/>
    </row>
    <row r="17" spans="1:10" ht="18.75">
      <c r="A17" s="39"/>
      <c r="B17" s="49"/>
      <c r="C17" s="47"/>
      <c r="D17" s="73"/>
      <c r="E17" s="73"/>
      <c r="F17" s="73"/>
      <c r="G17" s="73"/>
      <c r="H17" s="73"/>
      <c r="I17" s="73"/>
      <c r="J17" s="73"/>
    </row>
    <row r="18" spans="1:10" ht="37.5">
      <c r="A18" s="24" t="s">
        <v>110</v>
      </c>
      <c r="B18" s="22">
        <v>130</v>
      </c>
      <c r="C18" s="47"/>
      <c r="D18" s="73"/>
      <c r="E18" s="73" t="s">
        <v>107</v>
      </c>
      <c r="F18" s="73" t="s">
        <v>107</v>
      </c>
      <c r="G18" s="73" t="s">
        <v>107</v>
      </c>
      <c r="H18" s="73" t="s">
        <v>107</v>
      </c>
      <c r="I18" s="73"/>
      <c r="J18" s="73" t="s">
        <v>107</v>
      </c>
    </row>
    <row r="19" spans="1:10" ht="93.75">
      <c r="A19" s="24" t="s">
        <v>111</v>
      </c>
      <c r="B19" s="22">
        <v>140</v>
      </c>
      <c r="C19" s="47"/>
      <c r="D19" s="73"/>
      <c r="E19" s="73" t="s">
        <v>107</v>
      </c>
      <c r="F19" s="73" t="s">
        <v>107</v>
      </c>
      <c r="G19" s="73" t="s">
        <v>107</v>
      </c>
      <c r="H19" s="73" t="s">
        <v>107</v>
      </c>
      <c r="I19" s="73"/>
      <c r="J19" s="73" t="s">
        <v>107</v>
      </c>
    </row>
    <row r="20" spans="1:10" ht="37.5">
      <c r="A20" s="24" t="s">
        <v>112</v>
      </c>
      <c r="B20" s="22">
        <v>150</v>
      </c>
      <c r="C20" s="47" t="s">
        <v>181</v>
      </c>
      <c r="D20" s="73">
        <f>F20+G20</f>
        <v>1063499.2400000002</v>
      </c>
      <c r="E20" s="73" t="s">
        <v>107</v>
      </c>
      <c r="F20" s="94">
        <f>F24</f>
        <v>1063499.2400000002</v>
      </c>
      <c r="G20" s="73"/>
      <c r="H20" s="73" t="s">
        <v>107</v>
      </c>
      <c r="I20" s="73" t="s">
        <v>107</v>
      </c>
      <c r="J20" s="73" t="s">
        <v>107</v>
      </c>
    </row>
    <row r="21" spans="1:10" ht="18.75">
      <c r="A21" s="24" t="s">
        <v>113</v>
      </c>
      <c r="B21" s="22">
        <v>160</v>
      </c>
      <c r="C21" s="47"/>
      <c r="D21" s="73"/>
      <c r="E21" s="73" t="s">
        <v>107</v>
      </c>
      <c r="F21" s="73" t="s">
        <v>107</v>
      </c>
      <c r="G21" s="73" t="s">
        <v>107</v>
      </c>
      <c r="H21" s="73" t="s">
        <v>107</v>
      </c>
      <c r="I21" s="73"/>
      <c r="J21" s="73"/>
    </row>
    <row r="22" spans="1:10" ht="18.75">
      <c r="A22" s="24" t="s">
        <v>114</v>
      </c>
      <c r="B22" s="22">
        <v>180</v>
      </c>
      <c r="C22" s="47" t="s">
        <v>107</v>
      </c>
      <c r="D22" s="73"/>
      <c r="E22" s="73" t="s">
        <v>107</v>
      </c>
      <c r="F22" s="73" t="s">
        <v>107</v>
      </c>
      <c r="G22" s="73" t="s">
        <v>107</v>
      </c>
      <c r="H22" s="73" t="s">
        <v>107</v>
      </c>
      <c r="I22" s="73"/>
      <c r="J22" s="73" t="s">
        <v>107</v>
      </c>
    </row>
    <row r="23" spans="1:10" ht="18.75">
      <c r="A23" s="39"/>
      <c r="B23" s="49"/>
      <c r="C23" s="22"/>
      <c r="D23" s="73"/>
      <c r="E23" s="73"/>
      <c r="F23" s="73"/>
      <c r="G23" s="73"/>
      <c r="H23" s="73"/>
      <c r="I23" s="73"/>
      <c r="J23" s="73"/>
    </row>
    <row r="24" spans="1:10" ht="18.75">
      <c r="A24" s="38" t="s">
        <v>115</v>
      </c>
      <c r="B24" s="22">
        <v>200</v>
      </c>
      <c r="C24" s="22" t="s">
        <v>107</v>
      </c>
      <c r="D24" s="73">
        <f aca="true" t="shared" si="0" ref="D24:J24">D25+D56+SUM(D58:D62)+D70+D71</f>
        <v>19595347.189999998</v>
      </c>
      <c r="E24" s="73">
        <f>E25+E56+SUM(E58:E62)+E70+E71</f>
        <v>17588562.939999998</v>
      </c>
      <c r="F24" s="73">
        <f t="shared" si="0"/>
        <v>1063499.2400000002</v>
      </c>
      <c r="G24" s="73">
        <f t="shared" si="0"/>
        <v>0</v>
      </c>
      <c r="H24" s="73">
        <f t="shared" si="0"/>
        <v>0</v>
      </c>
      <c r="I24" s="73">
        <f t="shared" si="0"/>
        <v>943285.01</v>
      </c>
      <c r="J24" s="73">
        <f t="shared" si="0"/>
        <v>0</v>
      </c>
    </row>
    <row r="25" spans="1:10" ht="37.5">
      <c r="A25" s="24" t="s">
        <v>116</v>
      </c>
      <c r="B25" s="22">
        <v>210</v>
      </c>
      <c r="C25" s="22" t="s">
        <v>183</v>
      </c>
      <c r="D25" s="73">
        <f aca="true" t="shared" si="1" ref="D25:J25">D26+SUM(D49:D55)</f>
        <v>15524454.829999998</v>
      </c>
      <c r="E25" s="73">
        <f>E26+SUM(E49:E55)</f>
        <v>14521071.959999999</v>
      </c>
      <c r="F25" s="73">
        <f t="shared" si="1"/>
        <v>1003382.8700000002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</row>
    <row r="26" spans="1:10" ht="18.75">
      <c r="A26" s="27" t="s">
        <v>82</v>
      </c>
      <c r="B26" s="165">
        <v>211</v>
      </c>
      <c r="C26" s="165" t="s">
        <v>183</v>
      </c>
      <c r="D26" s="168">
        <f aca="true" t="shared" si="2" ref="D26:J26">SUM(D29:D48)</f>
        <v>15262615.649999999</v>
      </c>
      <c r="E26" s="168">
        <f>SUM(E29:E48)</f>
        <v>14519726.069999998</v>
      </c>
      <c r="F26" s="168">
        <f>SUM(F29:F48)</f>
        <v>742889.5800000002</v>
      </c>
      <c r="G26" s="168">
        <f t="shared" si="2"/>
        <v>0</v>
      </c>
      <c r="H26" s="168">
        <f t="shared" si="2"/>
        <v>0</v>
      </c>
      <c r="I26" s="168">
        <f t="shared" si="2"/>
        <v>0</v>
      </c>
      <c r="J26" s="168">
        <f t="shared" si="2"/>
        <v>0</v>
      </c>
    </row>
    <row r="27" spans="1:10" ht="12.75" customHeight="1">
      <c r="A27" s="174" t="s">
        <v>182</v>
      </c>
      <c r="B27" s="166"/>
      <c r="C27" s="166"/>
      <c r="D27" s="169"/>
      <c r="E27" s="169"/>
      <c r="F27" s="169"/>
      <c r="G27" s="169"/>
      <c r="H27" s="169"/>
      <c r="I27" s="169"/>
      <c r="J27" s="169"/>
    </row>
    <row r="28" spans="1:10" ht="27" customHeight="1">
      <c r="A28" s="186"/>
      <c r="B28" s="166"/>
      <c r="C28" s="167"/>
      <c r="D28" s="170"/>
      <c r="E28" s="170"/>
      <c r="F28" s="170"/>
      <c r="G28" s="170"/>
      <c r="H28" s="170"/>
      <c r="I28" s="170"/>
      <c r="J28" s="170"/>
    </row>
    <row r="29" spans="1:10" ht="37.5">
      <c r="A29" s="181" t="s">
        <v>167</v>
      </c>
      <c r="B29" s="184"/>
      <c r="C29" s="48" t="s">
        <v>223</v>
      </c>
      <c r="D29" s="92">
        <f>SUM(E29:I29)</f>
        <v>501619.7800000001</v>
      </c>
      <c r="E29" s="92"/>
      <c r="F29" s="92">
        <f>109067.38+3004.62+185274.95-136214+136214-10380.56-17337.7+191244.23-48464+176588.7+2234.22-84373.22-5238.84</f>
        <v>501619.7800000001</v>
      </c>
      <c r="G29" s="92"/>
      <c r="H29" s="92"/>
      <c r="I29" s="92"/>
      <c r="J29" s="92"/>
    </row>
    <row r="30" spans="1:10" ht="18.75" hidden="1">
      <c r="A30" s="182"/>
      <c r="B30" s="184"/>
      <c r="C30" s="48" t="s">
        <v>229</v>
      </c>
      <c r="D30" s="92">
        <f aca="true" t="shared" si="3" ref="D30:D55">SUM(E30:I30)</f>
        <v>0</v>
      </c>
      <c r="E30" s="92"/>
      <c r="F30" s="92"/>
      <c r="G30" s="92"/>
      <c r="H30" s="92"/>
      <c r="I30" s="92"/>
      <c r="J30" s="92"/>
    </row>
    <row r="31" spans="1:10" ht="37.5">
      <c r="A31" s="182"/>
      <c r="B31" s="184"/>
      <c r="C31" s="48" t="s">
        <v>230</v>
      </c>
      <c r="D31" s="92">
        <f>SUM(E31:I31)</f>
        <v>2987723.6</v>
      </c>
      <c r="E31" s="92">
        <f>1637160.28+24000+94779.81+190134.69+16999.38+10981.27+1241185.84+12133.56-239651.23</f>
        <v>2987723.6</v>
      </c>
      <c r="F31" s="92"/>
      <c r="G31" s="92"/>
      <c r="H31" s="92"/>
      <c r="I31" s="92"/>
      <c r="J31" s="92"/>
    </row>
    <row r="32" spans="1:10" ht="37.5">
      <c r="A32" s="182"/>
      <c r="B32" s="184"/>
      <c r="C32" s="48" t="s">
        <v>231</v>
      </c>
      <c r="D32" s="92">
        <f t="shared" si="3"/>
        <v>5568471.84</v>
      </c>
      <c r="E32" s="92">
        <f>3001706.95+88000+17764.65-2503.22+500200.98+2065776.57+10678.12-113152.21</f>
        <v>5568471.84</v>
      </c>
      <c r="F32" s="92"/>
      <c r="G32" s="92"/>
      <c r="H32" s="92"/>
      <c r="I32" s="92"/>
      <c r="J32" s="92"/>
    </row>
    <row r="33" spans="1:10" ht="37.5">
      <c r="A33" s="182"/>
      <c r="B33" s="184"/>
      <c r="C33" s="48" t="s">
        <v>232</v>
      </c>
      <c r="D33" s="92">
        <f t="shared" si="3"/>
        <v>2613752.68</v>
      </c>
      <c r="E33" s="92">
        <f>1647893.09+52200+907768.3+5891.29</f>
        <v>2613752.68</v>
      </c>
      <c r="F33" s="92"/>
      <c r="G33" s="92"/>
      <c r="H33" s="92"/>
      <c r="I33" s="92"/>
      <c r="J33" s="92"/>
    </row>
    <row r="34" spans="1:10" ht="37.5">
      <c r="A34" s="182"/>
      <c r="B34" s="184"/>
      <c r="C34" s="48" t="s">
        <v>229</v>
      </c>
      <c r="D34" s="92">
        <f t="shared" si="3"/>
        <v>72794.35</v>
      </c>
      <c r="E34" s="92"/>
      <c r="F34" s="92">
        <f>136214+116066.76-213942.94+20392.18+19321.46+37837.59-14033.8-8303.85-12301.87-8455.18</f>
        <v>72794.35</v>
      </c>
      <c r="G34" s="92"/>
      <c r="H34" s="92"/>
      <c r="I34" s="92"/>
      <c r="J34" s="92"/>
    </row>
    <row r="35" spans="1:10" ht="18.75">
      <c r="A35" s="182"/>
      <c r="B35" s="184"/>
      <c r="C35" s="48"/>
      <c r="D35" s="92">
        <f t="shared" si="3"/>
        <v>0</v>
      </c>
      <c r="E35" s="92"/>
      <c r="F35" s="92"/>
      <c r="G35" s="92"/>
      <c r="H35" s="92"/>
      <c r="I35" s="92"/>
      <c r="J35" s="92"/>
    </row>
    <row r="36" spans="1:10" ht="18.75" hidden="1">
      <c r="A36" s="182"/>
      <c r="B36" s="184"/>
      <c r="C36" s="48"/>
      <c r="D36" s="92">
        <f t="shared" si="3"/>
        <v>0</v>
      </c>
      <c r="E36" s="92"/>
      <c r="F36" s="92"/>
      <c r="G36" s="92"/>
      <c r="H36" s="92"/>
      <c r="I36" s="92"/>
      <c r="J36" s="92"/>
    </row>
    <row r="37" spans="1:10" ht="18.75" hidden="1">
      <c r="A37" s="182"/>
      <c r="B37" s="184"/>
      <c r="C37" s="48"/>
      <c r="D37" s="92">
        <f t="shared" si="3"/>
        <v>0</v>
      </c>
      <c r="E37" s="92"/>
      <c r="F37" s="92"/>
      <c r="G37" s="92"/>
      <c r="H37" s="92"/>
      <c r="I37" s="92"/>
      <c r="J37" s="92"/>
    </row>
    <row r="38" spans="1:10" ht="18.75" hidden="1">
      <c r="A38" s="183"/>
      <c r="B38" s="184"/>
      <c r="C38" s="48"/>
      <c r="D38" s="92">
        <f t="shared" si="3"/>
        <v>0</v>
      </c>
      <c r="E38" s="92"/>
      <c r="F38" s="92"/>
      <c r="G38" s="92"/>
      <c r="H38" s="92"/>
      <c r="I38" s="92"/>
      <c r="J38" s="92"/>
    </row>
    <row r="39" spans="1:10" ht="37.5">
      <c r="A39" s="185" t="s">
        <v>168</v>
      </c>
      <c r="B39" s="166"/>
      <c r="C39" s="48" t="s">
        <v>224</v>
      </c>
      <c r="D39" s="92">
        <f t="shared" si="3"/>
        <v>151489.18000000002</v>
      </c>
      <c r="E39" s="92"/>
      <c r="F39" s="92">
        <f>33845.74+55953.04-36671.91+36671.91-3134.93-5235.98+57755.77-14636+53334.6+670-25493.06-1570</f>
        <v>151489.18000000002</v>
      </c>
      <c r="G39" s="92"/>
      <c r="H39" s="92"/>
      <c r="I39" s="92"/>
      <c r="J39" s="92"/>
    </row>
    <row r="40" spans="1:10" ht="37.5">
      <c r="A40" s="174"/>
      <c r="B40" s="166"/>
      <c r="C40" s="48" t="s">
        <v>225</v>
      </c>
      <c r="D40" s="92">
        <f t="shared" si="3"/>
        <v>16986.269999999997</v>
      </c>
      <c r="E40" s="92"/>
      <c r="F40" s="92">
        <f>36671.91+35052.02-64610.77+6154.93+3252.22+11426.95-4238.21-2507.77+2776.6-6991.61</f>
        <v>16986.269999999997</v>
      </c>
      <c r="G40" s="92"/>
      <c r="H40" s="92"/>
      <c r="I40" s="92"/>
      <c r="J40" s="92"/>
    </row>
    <row r="41" spans="1:10" ht="37.5">
      <c r="A41" s="174"/>
      <c r="B41" s="166"/>
      <c r="C41" s="48" t="s">
        <v>226</v>
      </c>
      <c r="D41" s="92">
        <f t="shared" si="3"/>
        <v>891380.2000000001</v>
      </c>
      <c r="E41" s="92">
        <f>501670.4+28623.5+57420.68+5133.81+3316.34+372606.75+6342-70143.28-13590</f>
        <v>891380.2000000001</v>
      </c>
      <c r="F41" s="92"/>
      <c r="G41" s="92"/>
      <c r="H41" s="92"/>
      <c r="I41" s="92"/>
      <c r="J41" s="92"/>
    </row>
    <row r="42" spans="1:10" ht="37.5">
      <c r="A42" s="174"/>
      <c r="B42" s="166"/>
      <c r="C42" s="48" t="s">
        <v>227</v>
      </c>
      <c r="D42" s="92">
        <f t="shared" si="3"/>
        <v>1669695.6900000002</v>
      </c>
      <c r="E42" s="92">
        <f>933091.5+5364.93-755.98+151060.69+599666.22+8297-9738.67-17290</f>
        <v>1669695.6900000002</v>
      </c>
      <c r="F42" s="92"/>
      <c r="G42" s="92"/>
      <c r="H42" s="92"/>
      <c r="I42" s="92"/>
      <c r="J42" s="92"/>
    </row>
    <row r="43" spans="1:10" ht="37.5">
      <c r="A43" s="174"/>
      <c r="B43" s="166"/>
      <c r="C43" s="48" t="s">
        <v>228</v>
      </c>
      <c r="D43" s="92">
        <f t="shared" si="3"/>
        <v>788702.06</v>
      </c>
      <c r="E43" s="92">
        <f>513428.12+272829.94+2444</f>
        <v>788702.06</v>
      </c>
      <c r="F43" s="92"/>
      <c r="G43" s="92"/>
      <c r="H43" s="92"/>
      <c r="I43" s="92"/>
      <c r="J43" s="92"/>
    </row>
    <row r="44" spans="1:10" ht="18" customHeight="1">
      <c r="A44" s="174"/>
      <c r="B44" s="166"/>
      <c r="C44" s="48"/>
      <c r="D44" s="92">
        <f t="shared" si="3"/>
        <v>0</v>
      </c>
      <c r="E44" s="92"/>
      <c r="F44" s="92"/>
      <c r="G44" s="92"/>
      <c r="H44" s="92"/>
      <c r="I44" s="92"/>
      <c r="J44" s="92"/>
    </row>
    <row r="45" spans="1:10" ht="18.75" hidden="1">
      <c r="A45" s="174"/>
      <c r="B45" s="166"/>
      <c r="C45" s="48"/>
      <c r="D45" s="92">
        <f t="shared" si="3"/>
        <v>0</v>
      </c>
      <c r="E45" s="92"/>
      <c r="F45" s="92"/>
      <c r="G45" s="92"/>
      <c r="H45" s="92"/>
      <c r="I45" s="92"/>
      <c r="J45" s="92"/>
    </row>
    <row r="46" spans="1:10" ht="18.75" hidden="1">
      <c r="A46" s="174"/>
      <c r="B46" s="166"/>
      <c r="C46" s="48"/>
      <c r="D46" s="92">
        <f t="shared" si="3"/>
        <v>0</v>
      </c>
      <c r="E46" s="92"/>
      <c r="F46" s="92"/>
      <c r="G46" s="92"/>
      <c r="H46" s="92"/>
      <c r="I46" s="92"/>
      <c r="J46" s="92"/>
    </row>
    <row r="47" spans="1:10" ht="18.75" hidden="1">
      <c r="A47" s="174"/>
      <c r="B47" s="166"/>
      <c r="C47" s="48"/>
      <c r="D47" s="92">
        <f t="shared" si="3"/>
        <v>0</v>
      </c>
      <c r="E47" s="92"/>
      <c r="F47" s="92"/>
      <c r="G47" s="92"/>
      <c r="H47" s="92"/>
      <c r="I47" s="92"/>
      <c r="J47" s="92"/>
    </row>
    <row r="48" spans="1:10" ht="18.75" hidden="1">
      <c r="A48" s="175"/>
      <c r="B48" s="166"/>
      <c r="C48" s="48"/>
      <c r="D48" s="92">
        <f t="shared" si="3"/>
        <v>0</v>
      </c>
      <c r="E48" s="92"/>
      <c r="F48" s="92"/>
      <c r="G48" s="92"/>
      <c r="H48" s="92"/>
      <c r="I48" s="92"/>
      <c r="J48" s="92"/>
    </row>
    <row r="49" spans="1:10" ht="37.5">
      <c r="A49" s="173" t="s">
        <v>169</v>
      </c>
      <c r="B49" s="165">
        <v>212</v>
      </c>
      <c r="C49" s="48" t="s">
        <v>269</v>
      </c>
      <c r="D49" s="92">
        <f t="shared" si="3"/>
        <v>83092.89</v>
      </c>
      <c r="E49" s="73">
        <f>780+565.89</f>
        <v>1345.8899999999999</v>
      </c>
      <c r="F49" s="73">
        <f>12000+25131+44616</f>
        <v>81747</v>
      </c>
      <c r="G49" s="73"/>
      <c r="H49" s="73"/>
      <c r="I49" s="73"/>
      <c r="J49" s="73"/>
    </row>
    <row r="50" spans="1:10" ht="37.5">
      <c r="A50" s="174"/>
      <c r="B50" s="166"/>
      <c r="C50" s="48" t="s">
        <v>273</v>
      </c>
      <c r="D50" s="92">
        <f t="shared" si="3"/>
        <v>3000</v>
      </c>
      <c r="E50" s="73"/>
      <c r="F50" s="73">
        <v>3000</v>
      </c>
      <c r="G50" s="73"/>
      <c r="H50" s="73"/>
      <c r="I50" s="73"/>
      <c r="J50" s="73"/>
    </row>
    <row r="51" spans="1:10" ht="37.5">
      <c r="A51" s="174"/>
      <c r="B51" s="166"/>
      <c r="C51" s="48" t="s">
        <v>282</v>
      </c>
      <c r="D51" s="92">
        <f t="shared" si="3"/>
        <v>26700</v>
      </c>
      <c r="E51" s="73"/>
      <c r="F51" s="73">
        <v>26700</v>
      </c>
      <c r="G51" s="73"/>
      <c r="H51" s="73"/>
      <c r="I51" s="73"/>
      <c r="J51" s="73"/>
    </row>
    <row r="52" spans="1:10" ht="37.5">
      <c r="A52" s="174"/>
      <c r="B52" s="166"/>
      <c r="C52" s="48" t="s">
        <v>283</v>
      </c>
      <c r="D52" s="92">
        <f t="shared" si="3"/>
        <v>149046.29</v>
      </c>
      <c r="E52" s="73"/>
      <c r="F52" s="73">
        <f>109855.66+39190.63</f>
        <v>149046.29</v>
      </c>
      <c r="G52" s="73"/>
      <c r="H52" s="73"/>
      <c r="I52" s="73"/>
      <c r="J52" s="73"/>
    </row>
    <row r="53" spans="1:10" ht="18.75" hidden="1">
      <c r="A53" s="174"/>
      <c r="B53" s="166"/>
      <c r="C53" s="47"/>
      <c r="D53" s="92">
        <f t="shared" si="3"/>
        <v>0</v>
      </c>
      <c r="E53" s="73"/>
      <c r="F53" s="73"/>
      <c r="G53" s="73"/>
      <c r="H53" s="73"/>
      <c r="I53" s="73"/>
      <c r="J53" s="73"/>
    </row>
    <row r="54" spans="1:10" ht="18.75" hidden="1">
      <c r="A54" s="174"/>
      <c r="B54" s="166"/>
      <c r="C54" s="47"/>
      <c r="D54" s="92">
        <f t="shared" si="3"/>
        <v>0</v>
      </c>
      <c r="E54" s="73"/>
      <c r="F54" s="73"/>
      <c r="G54" s="73"/>
      <c r="H54" s="73"/>
      <c r="I54" s="73"/>
      <c r="J54" s="73"/>
    </row>
    <row r="55" spans="1:10" ht="18.75" hidden="1">
      <c r="A55" s="175"/>
      <c r="B55" s="167"/>
      <c r="C55" s="47"/>
      <c r="D55" s="92">
        <f t="shared" si="3"/>
        <v>0</v>
      </c>
      <c r="E55" s="73"/>
      <c r="F55" s="73"/>
      <c r="G55" s="73"/>
      <c r="H55" s="73"/>
      <c r="I55" s="73"/>
      <c r="J55" s="73"/>
    </row>
    <row r="56" spans="1:10" ht="39.75" customHeight="1">
      <c r="A56" s="24" t="s">
        <v>117</v>
      </c>
      <c r="B56" s="22">
        <v>220</v>
      </c>
      <c r="C56" s="47"/>
      <c r="D56" s="92">
        <f aca="true" t="shared" si="4" ref="D56:D62">SUM(E56:I56)</f>
        <v>0</v>
      </c>
      <c r="E56" s="73"/>
      <c r="F56" s="73"/>
      <c r="G56" s="73"/>
      <c r="H56" s="73"/>
      <c r="I56" s="73"/>
      <c r="J56" s="73"/>
    </row>
    <row r="57" spans="1:10" ht="18.75">
      <c r="A57" s="29"/>
      <c r="B57" s="49"/>
      <c r="C57" s="47"/>
      <c r="D57" s="92">
        <f t="shared" si="4"/>
        <v>0</v>
      </c>
      <c r="E57" s="73"/>
      <c r="F57" s="73"/>
      <c r="G57" s="73"/>
      <c r="H57" s="73"/>
      <c r="I57" s="73"/>
      <c r="J57" s="73"/>
    </row>
    <row r="58" spans="1:10" ht="37.5">
      <c r="A58" s="187" t="s">
        <v>118</v>
      </c>
      <c r="B58" s="165">
        <v>230</v>
      </c>
      <c r="C58" s="48" t="s">
        <v>257</v>
      </c>
      <c r="D58" s="92">
        <f t="shared" si="4"/>
        <v>3602.41</v>
      </c>
      <c r="E58" s="73">
        <f>1313.93+1538.48+750</f>
        <v>3602.41</v>
      </c>
      <c r="F58" s="73"/>
      <c r="G58" s="73"/>
      <c r="H58" s="73"/>
      <c r="I58" s="73"/>
      <c r="J58" s="73"/>
    </row>
    <row r="59" spans="1:10" ht="37.5">
      <c r="A59" s="176"/>
      <c r="B59" s="166"/>
      <c r="C59" s="48" t="s">
        <v>258</v>
      </c>
      <c r="D59" s="92">
        <f t="shared" si="4"/>
        <v>40264.09</v>
      </c>
      <c r="E59" s="73">
        <f>30047.57-E113+10000+264.09</f>
        <v>40264.09</v>
      </c>
      <c r="F59" s="73"/>
      <c r="G59" s="73"/>
      <c r="H59" s="73"/>
      <c r="I59" s="73"/>
      <c r="J59" s="73"/>
    </row>
    <row r="60" spans="1:10" ht="37.5">
      <c r="A60" s="176"/>
      <c r="B60" s="166"/>
      <c r="C60" s="48" t="s">
        <v>265</v>
      </c>
      <c r="D60" s="92">
        <f t="shared" si="4"/>
        <v>0</v>
      </c>
      <c r="E60" s="73"/>
      <c r="F60" s="73"/>
      <c r="G60" s="73"/>
      <c r="H60" s="73"/>
      <c r="I60" s="73"/>
      <c r="J60" s="73"/>
    </row>
    <row r="61" spans="1:10" ht="18.75" hidden="1">
      <c r="A61" s="176"/>
      <c r="B61" s="166"/>
      <c r="C61" s="47"/>
      <c r="D61" s="92">
        <f t="shared" si="4"/>
        <v>0</v>
      </c>
      <c r="E61" s="73"/>
      <c r="F61" s="73"/>
      <c r="G61" s="73"/>
      <c r="H61" s="73"/>
      <c r="I61" s="73"/>
      <c r="J61" s="73"/>
    </row>
    <row r="62" spans="1:10" ht="18.75" hidden="1">
      <c r="A62" s="188"/>
      <c r="B62" s="167"/>
      <c r="C62" s="47"/>
      <c r="D62" s="92">
        <f t="shared" si="4"/>
        <v>0</v>
      </c>
      <c r="E62" s="73"/>
      <c r="F62" s="73"/>
      <c r="G62" s="73"/>
      <c r="H62" s="73"/>
      <c r="I62" s="73"/>
      <c r="J62" s="73"/>
    </row>
    <row r="63" spans="1:10" ht="18" customHeight="1">
      <c r="A63" s="29" t="s">
        <v>82</v>
      </c>
      <c r="B63" s="49"/>
      <c r="C63" s="47"/>
      <c r="D63" s="73"/>
      <c r="E63" s="73"/>
      <c r="F63" s="73"/>
      <c r="G63" s="73"/>
      <c r="H63" s="73"/>
      <c r="I63" s="73"/>
      <c r="J63" s="73"/>
    </row>
    <row r="64" spans="1:10" ht="12.75">
      <c r="A64" s="187" t="s">
        <v>119</v>
      </c>
      <c r="B64" s="165">
        <v>240</v>
      </c>
      <c r="C64" s="178"/>
      <c r="D64" s="168"/>
      <c r="E64" s="168"/>
      <c r="F64" s="168"/>
      <c r="G64" s="168"/>
      <c r="H64" s="168"/>
      <c r="I64" s="168"/>
      <c r="J64" s="168"/>
    </row>
    <row r="65" spans="1:10" ht="12.75">
      <c r="A65" s="186"/>
      <c r="B65" s="166"/>
      <c r="C65" s="179"/>
      <c r="D65" s="169"/>
      <c r="E65" s="169"/>
      <c r="F65" s="169"/>
      <c r="G65" s="169"/>
      <c r="H65" s="169"/>
      <c r="I65" s="169"/>
      <c r="J65" s="169"/>
    </row>
    <row r="66" spans="1:10" ht="12.75">
      <c r="A66" s="176" t="s">
        <v>120</v>
      </c>
      <c r="B66" s="166"/>
      <c r="C66" s="179"/>
      <c r="D66" s="169"/>
      <c r="E66" s="169"/>
      <c r="F66" s="169"/>
      <c r="G66" s="169"/>
      <c r="H66" s="169"/>
      <c r="I66" s="169"/>
      <c r="J66" s="169"/>
    </row>
    <row r="67" spans="1:10" ht="12.75">
      <c r="A67" s="186"/>
      <c r="B67" s="166"/>
      <c r="C67" s="179"/>
      <c r="D67" s="169"/>
      <c r="E67" s="169"/>
      <c r="F67" s="169"/>
      <c r="G67" s="169"/>
      <c r="H67" s="169"/>
      <c r="I67" s="169"/>
      <c r="J67" s="169"/>
    </row>
    <row r="68" spans="1:10" ht="18.75">
      <c r="A68" s="28" t="s">
        <v>121</v>
      </c>
      <c r="B68" s="167"/>
      <c r="C68" s="180"/>
      <c r="D68" s="170"/>
      <c r="E68" s="170"/>
      <c r="F68" s="170"/>
      <c r="G68" s="170"/>
      <c r="H68" s="170"/>
      <c r="I68" s="170"/>
      <c r="J68" s="170"/>
    </row>
    <row r="69" spans="1:10" ht="18.75">
      <c r="A69" s="39"/>
      <c r="B69" s="49"/>
      <c r="C69" s="47"/>
      <c r="D69" s="73"/>
      <c r="E69" s="73"/>
      <c r="F69" s="73"/>
      <c r="G69" s="73"/>
      <c r="H69" s="73"/>
      <c r="I69" s="73"/>
      <c r="J69" s="73"/>
    </row>
    <row r="70" spans="1:10" ht="37.5">
      <c r="A70" s="24" t="s">
        <v>122</v>
      </c>
      <c r="B70" s="22">
        <v>250</v>
      </c>
      <c r="C70" s="47"/>
      <c r="D70" s="92">
        <f>SUM(E70:I70)</f>
        <v>0</v>
      </c>
      <c r="E70" s="73"/>
      <c r="F70" s="73"/>
      <c r="G70" s="73"/>
      <c r="H70" s="73"/>
      <c r="I70" s="73"/>
      <c r="J70" s="73"/>
    </row>
    <row r="71" spans="1:10" ht="37.5">
      <c r="A71" s="24" t="s">
        <v>123</v>
      </c>
      <c r="B71" s="165">
        <v>260</v>
      </c>
      <c r="C71" s="22" t="s">
        <v>107</v>
      </c>
      <c r="D71" s="73">
        <f aca="true" t="shared" si="5" ref="D71:J71">SUM(D72:D102)</f>
        <v>4027025.8599999994</v>
      </c>
      <c r="E71" s="73">
        <f>SUM(E72:E102)</f>
        <v>3023624.4799999995</v>
      </c>
      <c r="F71" s="73">
        <f t="shared" si="5"/>
        <v>60116.369999999995</v>
      </c>
      <c r="G71" s="73">
        <f t="shared" si="5"/>
        <v>0</v>
      </c>
      <c r="H71" s="73">
        <f t="shared" si="5"/>
        <v>0</v>
      </c>
      <c r="I71" s="73">
        <f t="shared" si="5"/>
        <v>943285.01</v>
      </c>
      <c r="J71" s="73">
        <f t="shared" si="5"/>
        <v>0</v>
      </c>
    </row>
    <row r="72" spans="1:10" ht="37.5">
      <c r="A72" s="173" t="s">
        <v>170</v>
      </c>
      <c r="B72" s="166"/>
      <c r="C72" s="48" t="s">
        <v>233</v>
      </c>
      <c r="D72" s="92">
        <f>SUM(E72:I72)</f>
        <v>10442.55</v>
      </c>
      <c r="E72" s="73">
        <f>7142.4+3300.15</f>
        <v>10442.55</v>
      </c>
      <c r="F72" s="73"/>
      <c r="G72" s="73"/>
      <c r="H72" s="73"/>
      <c r="I72" s="73"/>
      <c r="J72" s="73"/>
    </row>
    <row r="73" spans="1:10" ht="37.5">
      <c r="A73" s="174"/>
      <c r="B73" s="166"/>
      <c r="C73" s="48" t="s">
        <v>234</v>
      </c>
      <c r="D73" s="92">
        <f aca="true" t="shared" si="6" ref="D73:D102">SUM(E73:I73)</f>
        <v>39590.33</v>
      </c>
      <c r="E73" s="73">
        <f>21600+17990.33</f>
        <v>39590.33</v>
      </c>
      <c r="F73" s="73"/>
      <c r="G73" s="73"/>
      <c r="H73" s="73"/>
      <c r="I73" s="73"/>
      <c r="J73" s="73"/>
    </row>
    <row r="74" spans="1:10" ht="18.75" hidden="1">
      <c r="A74" s="175"/>
      <c r="B74" s="166"/>
      <c r="C74" s="22"/>
      <c r="D74" s="92">
        <f t="shared" si="6"/>
        <v>0</v>
      </c>
      <c r="E74" s="73"/>
      <c r="F74" s="73"/>
      <c r="G74" s="73"/>
      <c r="H74" s="73"/>
      <c r="I74" s="73"/>
      <c r="J74" s="73"/>
    </row>
    <row r="75" spans="1:10" ht="18.75">
      <c r="A75" s="24" t="s">
        <v>171</v>
      </c>
      <c r="B75" s="166"/>
      <c r="C75" s="22"/>
      <c r="D75" s="92">
        <f t="shared" si="6"/>
        <v>0</v>
      </c>
      <c r="E75" s="73"/>
      <c r="F75" s="73"/>
      <c r="G75" s="73"/>
      <c r="H75" s="73"/>
      <c r="I75" s="73"/>
      <c r="J75" s="73"/>
    </row>
    <row r="76" spans="1:10" ht="37.5">
      <c r="A76" s="24" t="s">
        <v>172</v>
      </c>
      <c r="B76" s="166"/>
      <c r="C76" s="48" t="s">
        <v>235</v>
      </c>
      <c r="D76" s="92">
        <f t="shared" si="6"/>
        <v>1503725</v>
      </c>
      <c r="E76" s="73">
        <f>912886.27-E114+8074.28+531561.57+70000</f>
        <v>1503725</v>
      </c>
      <c r="F76" s="73"/>
      <c r="G76" s="73"/>
      <c r="H76" s="73"/>
      <c r="I76" s="73"/>
      <c r="J76" s="73"/>
    </row>
    <row r="77" spans="1:10" ht="37.5">
      <c r="A77" s="24" t="s">
        <v>173</v>
      </c>
      <c r="B77" s="166"/>
      <c r="C77" s="22"/>
      <c r="D77" s="92">
        <f t="shared" si="6"/>
        <v>0</v>
      </c>
      <c r="E77" s="73"/>
      <c r="F77" s="73"/>
      <c r="G77" s="73"/>
      <c r="H77" s="73"/>
      <c r="I77" s="73"/>
      <c r="J77" s="73"/>
    </row>
    <row r="78" spans="1:10" ht="37.5">
      <c r="A78" s="173" t="s">
        <v>174</v>
      </c>
      <c r="B78" s="166"/>
      <c r="C78" s="48" t="s">
        <v>234</v>
      </c>
      <c r="D78" s="92">
        <f t="shared" si="6"/>
        <v>0</v>
      </c>
      <c r="E78" s="73"/>
      <c r="F78" s="73"/>
      <c r="G78" s="73"/>
      <c r="H78" s="73"/>
      <c r="I78" s="73"/>
      <c r="J78" s="73"/>
    </row>
    <row r="79" spans="1:10" ht="37.5">
      <c r="A79" s="174"/>
      <c r="B79" s="166"/>
      <c r="C79" s="48" t="s">
        <v>235</v>
      </c>
      <c r="D79" s="92">
        <f t="shared" si="6"/>
        <v>92143.08</v>
      </c>
      <c r="E79" s="73">
        <f>75440-8074.28+22336.44+2440.92</f>
        <v>92143.08</v>
      </c>
      <c r="F79" s="73"/>
      <c r="G79" s="73"/>
      <c r="H79" s="73"/>
      <c r="I79" s="73"/>
      <c r="J79" s="73"/>
    </row>
    <row r="80" spans="1:10" ht="37.5">
      <c r="A80" s="174"/>
      <c r="B80" s="166"/>
      <c r="C80" s="48" t="s">
        <v>233</v>
      </c>
      <c r="D80" s="92">
        <f t="shared" si="6"/>
        <v>0</v>
      </c>
      <c r="E80" s="73"/>
      <c r="F80" s="73"/>
      <c r="G80" s="73"/>
      <c r="H80" s="73"/>
      <c r="I80" s="73"/>
      <c r="J80" s="73"/>
    </row>
    <row r="81" spans="1:10" ht="37.5">
      <c r="A81" s="174"/>
      <c r="B81" s="166"/>
      <c r="C81" s="48" t="s">
        <v>263</v>
      </c>
      <c r="D81" s="92">
        <f t="shared" si="6"/>
        <v>0</v>
      </c>
      <c r="E81" s="73"/>
      <c r="F81" s="73"/>
      <c r="G81" s="73"/>
      <c r="H81" s="73"/>
      <c r="I81" s="73"/>
      <c r="J81" s="73"/>
    </row>
    <row r="82" spans="1:10" ht="18.75">
      <c r="A82" s="175"/>
      <c r="B82" s="166"/>
      <c r="C82" s="91"/>
      <c r="D82" s="92"/>
      <c r="E82" s="73"/>
      <c r="F82" s="73"/>
      <c r="G82" s="73"/>
      <c r="H82" s="73"/>
      <c r="I82" s="73"/>
      <c r="J82" s="73"/>
    </row>
    <row r="83" spans="1:10" ht="37.5">
      <c r="A83" s="173" t="s">
        <v>175</v>
      </c>
      <c r="B83" s="166"/>
      <c r="C83" s="48" t="s">
        <v>233</v>
      </c>
      <c r="D83" s="92">
        <f>SUM(E83:I83)</f>
        <v>21753</v>
      </c>
      <c r="E83" s="73">
        <f>13700-3700+11753</f>
        <v>21753</v>
      </c>
      <c r="F83" s="73"/>
      <c r="G83" s="73"/>
      <c r="H83" s="73"/>
      <c r="I83" s="73"/>
      <c r="J83" s="73"/>
    </row>
    <row r="84" spans="1:10" ht="37.5">
      <c r="A84" s="174"/>
      <c r="B84" s="166"/>
      <c r="C84" s="48" t="s">
        <v>234</v>
      </c>
      <c r="D84" s="92">
        <f t="shared" si="6"/>
        <v>23096</v>
      </c>
      <c r="E84" s="73">
        <v>23096</v>
      </c>
      <c r="F84" s="73"/>
      <c r="G84" s="73"/>
      <c r="H84" s="73"/>
      <c r="I84" s="73"/>
      <c r="J84" s="73"/>
    </row>
    <row r="85" spans="1:10" ht="37.5">
      <c r="A85" s="174"/>
      <c r="B85" s="166"/>
      <c r="C85" s="48" t="s">
        <v>235</v>
      </c>
      <c r="D85" s="92">
        <f>SUM(E85:I85)</f>
        <v>20059</v>
      </c>
      <c r="E85" s="73">
        <f>20153.4+3110.2-3110.2-94.4</f>
        <v>20059</v>
      </c>
      <c r="F85" s="73"/>
      <c r="G85" s="73"/>
      <c r="H85" s="73"/>
      <c r="I85" s="73"/>
      <c r="J85" s="73"/>
    </row>
    <row r="86" spans="1:10" ht="18.75" hidden="1">
      <c r="A86" s="174"/>
      <c r="B86" s="166"/>
      <c r="C86" s="22"/>
      <c r="D86" s="92">
        <f t="shared" si="6"/>
        <v>0</v>
      </c>
      <c r="E86" s="73"/>
      <c r="F86" s="73"/>
      <c r="G86" s="73"/>
      <c r="H86" s="73"/>
      <c r="I86" s="73"/>
      <c r="J86" s="73"/>
    </row>
    <row r="87" spans="1:10" ht="18.75" hidden="1">
      <c r="A87" s="175"/>
      <c r="B87" s="166"/>
      <c r="C87" s="22"/>
      <c r="D87" s="92">
        <f t="shared" si="6"/>
        <v>0</v>
      </c>
      <c r="E87" s="73"/>
      <c r="F87" s="73"/>
      <c r="G87" s="73"/>
      <c r="H87" s="73"/>
      <c r="I87" s="73"/>
      <c r="J87" s="73"/>
    </row>
    <row r="88" spans="1:10" ht="18.75">
      <c r="A88" s="173" t="s">
        <v>176</v>
      </c>
      <c r="B88" s="166"/>
      <c r="C88" s="22"/>
      <c r="D88" s="92">
        <f t="shared" si="6"/>
        <v>0</v>
      </c>
      <c r="E88" s="73"/>
      <c r="F88" s="73"/>
      <c r="G88" s="73"/>
      <c r="H88" s="73"/>
      <c r="I88" s="73"/>
      <c r="J88" s="73"/>
    </row>
    <row r="89" spans="1:10" ht="18.75" hidden="1">
      <c r="A89" s="175"/>
      <c r="B89" s="166"/>
      <c r="C89" s="22"/>
      <c r="D89" s="92">
        <f t="shared" si="6"/>
        <v>0</v>
      </c>
      <c r="E89" s="73"/>
      <c r="F89" s="73"/>
      <c r="G89" s="73"/>
      <c r="H89" s="73"/>
      <c r="I89" s="73"/>
      <c r="J89" s="73"/>
    </row>
    <row r="90" spans="1:10" ht="18.75" hidden="1">
      <c r="A90" s="173" t="s">
        <v>177</v>
      </c>
      <c r="B90" s="166"/>
      <c r="C90" s="48"/>
      <c r="D90" s="92">
        <f t="shared" si="6"/>
        <v>0</v>
      </c>
      <c r="E90" s="73"/>
      <c r="F90" s="73"/>
      <c r="G90" s="73"/>
      <c r="H90" s="73"/>
      <c r="I90" s="73"/>
      <c r="J90" s="73"/>
    </row>
    <row r="91" spans="1:10" ht="37.5">
      <c r="A91" s="174"/>
      <c r="B91" s="166"/>
      <c r="C91" s="48" t="s">
        <v>233</v>
      </c>
      <c r="D91" s="92">
        <f t="shared" si="6"/>
        <v>0</v>
      </c>
      <c r="E91" s="73"/>
      <c r="F91" s="73"/>
      <c r="G91" s="73"/>
      <c r="H91" s="73"/>
      <c r="I91" s="73"/>
      <c r="J91" s="73"/>
    </row>
    <row r="92" spans="1:10" ht="37.5">
      <c r="A92" s="174"/>
      <c r="B92" s="166"/>
      <c r="C92" s="48" t="s">
        <v>235</v>
      </c>
      <c r="D92" s="92">
        <f t="shared" si="6"/>
        <v>0</v>
      </c>
      <c r="E92" s="73"/>
      <c r="F92" s="73"/>
      <c r="G92" s="73"/>
      <c r="H92" s="73"/>
      <c r="I92" s="73"/>
      <c r="J92" s="73"/>
    </row>
    <row r="93" spans="1:10" ht="37.5">
      <c r="A93" s="174"/>
      <c r="B93" s="166"/>
      <c r="C93" s="48" t="s">
        <v>234</v>
      </c>
      <c r="D93" s="92">
        <f>SUM(E93:I93)</f>
        <v>27952.9</v>
      </c>
      <c r="E93" s="73">
        <v>27952.9</v>
      </c>
      <c r="F93" s="73"/>
      <c r="G93" s="73"/>
      <c r="H93" s="73"/>
      <c r="I93" s="73"/>
      <c r="J93" s="73"/>
    </row>
    <row r="94" spans="1:10" ht="18.75">
      <c r="A94" s="174"/>
      <c r="B94" s="166"/>
      <c r="C94" s="22"/>
      <c r="D94" s="92">
        <f t="shared" si="6"/>
        <v>0</v>
      </c>
      <c r="E94" s="73"/>
      <c r="F94" s="73"/>
      <c r="G94" s="73"/>
      <c r="H94" s="73"/>
      <c r="I94" s="73"/>
      <c r="J94" s="73"/>
    </row>
    <row r="95" spans="1:10" ht="18.75" hidden="1">
      <c r="A95" s="175"/>
      <c r="B95" s="166"/>
      <c r="C95" s="22"/>
      <c r="D95" s="92">
        <f t="shared" si="6"/>
        <v>0</v>
      </c>
      <c r="E95" s="73"/>
      <c r="F95" s="73"/>
      <c r="G95" s="73"/>
      <c r="H95" s="73"/>
      <c r="I95" s="73"/>
      <c r="J95" s="73"/>
    </row>
    <row r="96" spans="1:10" ht="37.5">
      <c r="A96" s="173" t="s">
        <v>178</v>
      </c>
      <c r="B96" s="166"/>
      <c r="C96" s="48" t="s">
        <v>233</v>
      </c>
      <c r="D96" s="92">
        <f>SUM(E96:I96)</f>
        <v>7616.18</v>
      </c>
      <c r="E96" s="73">
        <f>7488.93-E115-3000+4230</f>
        <v>7616.18</v>
      </c>
      <c r="F96" s="73"/>
      <c r="G96" s="73"/>
      <c r="H96" s="73"/>
      <c r="I96" s="73"/>
      <c r="J96" s="73"/>
    </row>
    <row r="97" spans="1:10" ht="37.5">
      <c r="A97" s="174"/>
      <c r="B97" s="166"/>
      <c r="C97" s="48" t="s">
        <v>234</v>
      </c>
      <c r="D97" s="92">
        <f t="shared" si="6"/>
        <v>0</v>
      </c>
      <c r="E97" s="73">
        <f>36687.8+1961.74-E112-25131-11556.8</f>
        <v>0</v>
      </c>
      <c r="F97" s="73"/>
      <c r="G97" s="73"/>
      <c r="H97" s="73"/>
      <c r="I97" s="73"/>
      <c r="J97" s="73"/>
    </row>
    <row r="98" spans="1:10" ht="37.5">
      <c r="A98" s="174"/>
      <c r="B98" s="166"/>
      <c r="C98" s="48" t="s">
        <v>235</v>
      </c>
      <c r="D98" s="92">
        <f t="shared" si="6"/>
        <v>1277246.44</v>
      </c>
      <c r="E98" s="73">
        <f>628920.86-30000-11313.93-1538.48-750+686164.31+5000+669.28+94.4</f>
        <v>1277246.44</v>
      </c>
      <c r="F98" s="73"/>
      <c r="G98" s="73"/>
      <c r="H98" s="73"/>
      <c r="I98" s="73"/>
      <c r="J98" s="73"/>
    </row>
    <row r="99" spans="1:10" ht="37.5">
      <c r="A99" s="174"/>
      <c r="B99" s="166"/>
      <c r="C99" s="48" t="s">
        <v>276</v>
      </c>
      <c r="D99" s="92">
        <f t="shared" si="6"/>
        <v>943285.01</v>
      </c>
      <c r="E99" s="73"/>
      <c r="F99" s="73"/>
      <c r="G99" s="73"/>
      <c r="H99" s="73"/>
      <c r="I99" s="73">
        <f>550000+393285.01</f>
        <v>943285.01</v>
      </c>
      <c r="J99" s="73"/>
    </row>
    <row r="100" spans="1:10" ht="18.75">
      <c r="A100" s="174"/>
      <c r="B100" s="166"/>
      <c r="C100" s="48" t="s">
        <v>254</v>
      </c>
      <c r="D100" s="92">
        <f t="shared" si="6"/>
        <v>60116.369999999995</v>
      </c>
      <c r="E100" s="73"/>
      <c r="F100" s="73">
        <f>16452.73+43663.64</f>
        <v>60116.369999999995</v>
      </c>
      <c r="G100" s="73"/>
      <c r="H100" s="73"/>
      <c r="I100" s="73"/>
      <c r="J100" s="73"/>
    </row>
    <row r="101" spans="1:10" ht="18.75">
      <c r="A101" s="174"/>
      <c r="B101" s="166"/>
      <c r="C101" s="48"/>
      <c r="D101" s="92">
        <f t="shared" si="6"/>
        <v>0</v>
      </c>
      <c r="E101" s="73"/>
      <c r="F101" s="73"/>
      <c r="G101" s="73"/>
      <c r="H101" s="73"/>
      <c r="I101" s="73"/>
      <c r="J101" s="73"/>
    </row>
    <row r="102" spans="1:10" ht="18.75" hidden="1">
      <c r="A102" s="175"/>
      <c r="B102" s="167"/>
      <c r="C102" s="22"/>
      <c r="D102" s="92">
        <f t="shared" si="6"/>
        <v>0</v>
      </c>
      <c r="E102" s="73"/>
      <c r="F102" s="73"/>
      <c r="G102" s="73"/>
      <c r="H102" s="73"/>
      <c r="I102" s="73"/>
      <c r="J102" s="73"/>
    </row>
    <row r="103" spans="1:10" ht="37.5">
      <c r="A103" s="38" t="s">
        <v>124</v>
      </c>
      <c r="B103" s="22">
        <v>300</v>
      </c>
      <c r="C103" s="22" t="s">
        <v>107</v>
      </c>
      <c r="D103" s="73"/>
      <c r="E103" s="73"/>
      <c r="F103" s="73"/>
      <c r="G103" s="73"/>
      <c r="H103" s="73"/>
      <c r="I103" s="73"/>
      <c r="J103" s="73"/>
    </row>
    <row r="104" spans="1:10" ht="18.75">
      <c r="A104" s="30" t="s">
        <v>82</v>
      </c>
      <c r="B104" s="165">
        <v>310</v>
      </c>
      <c r="C104" s="165"/>
      <c r="D104" s="168"/>
      <c r="E104" s="168"/>
      <c r="F104" s="168"/>
      <c r="G104" s="168"/>
      <c r="H104" s="168"/>
      <c r="I104" s="168"/>
      <c r="J104" s="168"/>
    </row>
    <row r="105" spans="1:10" ht="18.75">
      <c r="A105" s="28" t="s">
        <v>125</v>
      </c>
      <c r="B105" s="167"/>
      <c r="C105" s="167"/>
      <c r="D105" s="170"/>
      <c r="E105" s="170"/>
      <c r="F105" s="170"/>
      <c r="G105" s="170"/>
      <c r="H105" s="170"/>
      <c r="I105" s="170"/>
      <c r="J105" s="170"/>
    </row>
    <row r="106" spans="1:10" ht="18.75">
      <c r="A106" s="24" t="s">
        <v>126</v>
      </c>
      <c r="B106" s="22">
        <v>320</v>
      </c>
      <c r="C106" s="22"/>
      <c r="D106" s="73"/>
      <c r="E106" s="73"/>
      <c r="F106" s="73"/>
      <c r="G106" s="73"/>
      <c r="H106" s="73"/>
      <c r="I106" s="73"/>
      <c r="J106" s="73"/>
    </row>
    <row r="107" spans="1:10" ht="37.5">
      <c r="A107" s="38" t="s">
        <v>127</v>
      </c>
      <c r="B107" s="22">
        <v>400</v>
      </c>
      <c r="C107" s="22"/>
      <c r="D107" s="73"/>
      <c r="E107" s="73"/>
      <c r="F107" s="73"/>
      <c r="G107" s="73"/>
      <c r="H107" s="73"/>
      <c r="I107" s="73"/>
      <c r="J107" s="73"/>
    </row>
    <row r="108" spans="1:10" ht="18.75">
      <c r="A108" s="30" t="s">
        <v>128</v>
      </c>
      <c r="B108" s="165">
        <v>410</v>
      </c>
      <c r="C108" s="165"/>
      <c r="D108" s="168"/>
      <c r="E108" s="168"/>
      <c r="F108" s="168"/>
      <c r="G108" s="168"/>
      <c r="H108" s="168"/>
      <c r="I108" s="168"/>
      <c r="J108" s="168"/>
    </row>
    <row r="109" spans="1:10" ht="18.75">
      <c r="A109" s="28" t="s">
        <v>129</v>
      </c>
      <c r="B109" s="167"/>
      <c r="C109" s="167"/>
      <c r="D109" s="170"/>
      <c r="E109" s="170"/>
      <c r="F109" s="170"/>
      <c r="G109" s="170"/>
      <c r="H109" s="170"/>
      <c r="I109" s="170"/>
      <c r="J109" s="170"/>
    </row>
    <row r="110" spans="1:10" ht="18.75">
      <c r="A110" s="24" t="s">
        <v>130</v>
      </c>
      <c r="B110" s="22">
        <v>420</v>
      </c>
      <c r="C110" s="22"/>
      <c r="D110" s="73"/>
      <c r="E110" s="73"/>
      <c r="F110" s="73"/>
      <c r="G110" s="73"/>
      <c r="H110" s="73"/>
      <c r="I110" s="73"/>
      <c r="J110" s="73"/>
    </row>
    <row r="111" spans="1:10" ht="18.75">
      <c r="A111" s="24" t="s">
        <v>131</v>
      </c>
      <c r="B111" s="22">
        <v>500</v>
      </c>
      <c r="C111" s="22" t="s">
        <v>107</v>
      </c>
      <c r="D111" s="73">
        <f>SUM(D112:D115)</f>
        <v>21909.18</v>
      </c>
      <c r="E111" s="73">
        <f>SUM(E112:E115)</f>
        <v>21909.18</v>
      </c>
      <c r="F111" s="73"/>
      <c r="G111" s="73"/>
      <c r="H111" s="73"/>
      <c r="I111" s="73"/>
      <c r="J111" s="73"/>
    </row>
    <row r="112" spans="1:10" ht="37.5">
      <c r="A112" s="24"/>
      <c r="B112" s="22"/>
      <c r="C112" s="48" t="s">
        <v>234</v>
      </c>
      <c r="D112" s="73">
        <f>E112</f>
        <v>1961.74</v>
      </c>
      <c r="E112" s="73">
        <v>1961.74</v>
      </c>
      <c r="F112" s="73"/>
      <c r="G112" s="73"/>
      <c r="H112" s="73"/>
      <c r="I112" s="73"/>
      <c r="J112" s="73"/>
    </row>
    <row r="113" spans="1:10" ht="37.5">
      <c r="A113" s="24"/>
      <c r="B113" s="22"/>
      <c r="C113" s="48" t="s">
        <v>258</v>
      </c>
      <c r="D113" s="73">
        <f>E113</f>
        <v>47.57</v>
      </c>
      <c r="E113" s="73">
        <v>47.57</v>
      </c>
      <c r="F113" s="73"/>
      <c r="G113" s="73"/>
      <c r="H113" s="73"/>
      <c r="I113" s="73"/>
      <c r="J113" s="73"/>
    </row>
    <row r="114" spans="1:10" ht="37.5">
      <c r="A114" s="24"/>
      <c r="B114" s="22"/>
      <c r="C114" s="48" t="s">
        <v>235</v>
      </c>
      <c r="D114" s="73">
        <f>E114</f>
        <v>18797.12</v>
      </c>
      <c r="E114" s="73">
        <v>18797.12</v>
      </c>
      <c r="F114" s="73"/>
      <c r="G114" s="73"/>
      <c r="H114" s="73"/>
      <c r="I114" s="73"/>
      <c r="J114" s="73"/>
    </row>
    <row r="115" spans="1:10" ht="37.5">
      <c r="A115" s="24"/>
      <c r="B115" s="22"/>
      <c r="C115" s="48" t="s">
        <v>233</v>
      </c>
      <c r="D115" s="73">
        <f>E115</f>
        <v>1102.75</v>
      </c>
      <c r="E115" s="73">
        <v>1102.75</v>
      </c>
      <c r="F115" s="73"/>
      <c r="G115" s="73"/>
      <c r="H115" s="73"/>
      <c r="I115" s="73"/>
      <c r="J115" s="73"/>
    </row>
    <row r="116" spans="1:10" ht="18.75">
      <c r="A116" s="24" t="s">
        <v>132</v>
      </c>
      <c r="B116" s="22">
        <v>600</v>
      </c>
      <c r="C116" s="22" t="s">
        <v>107</v>
      </c>
      <c r="D116" s="73"/>
      <c r="E116" s="73"/>
      <c r="F116" s="73"/>
      <c r="G116" s="73"/>
      <c r="H116" s="73"/>
      <c r="I116" s="73"/>
      <c r="J116" s="73"/>
    </row>
    <row r="117" spans="3:10" ht="20.25" customHeight="1">
      <c r="C117" s="37"/>
      <c r="D117" s="37"/>
      <c r="E117" s="37"/>
      <c r="F117" s="37"/>
      <c r="G117" s="37"/>
      <c r="H117" s="37"/>
      <c r="I117" s="37"/>
      <c r="J117" s="37"/>
    </row>
    <row r="118" spans="3:10" ht="27.75" customHeight="1">
      <c r="C118" s="37"/>
      <c r="D118" s="37"/>
      <c r="E118" s="37"/>
      <c r="F118" s="37"/>
      <c r="G118" s="37"/>
      <c r="H118" s="37"/>
      <c r="I118" s="37"/>
      <c r="J118" s="37"/>
    </row>
    <row r="119" spans="1:11" ht="20.25" customHeight="1">
      <c r="A119" s="163" t="s">
        <v>97</v>
      </c>
      <c r="B119" s="163"/>
      <c r="C119" s="163"/>
      <c r="D119" s="163"/>
      <c r="E119" s="163"/>
      <c r="F119" s="163"/>
      <c r="G119" s="163"/>
      <c r="H119" s="163"/>
      <c r="I119" s="163"/>
      <c r="J119" s="163"/>
      <c r="K119" s="23"/>
    </row>
    <row r="120" spans="1:11" ht="20.25" customHeight="1">
      <c r="A120" s="164" t="s">
        <v>279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41"/>
    </row>
    <row r="123" spans="1:10" ht="54" customHeight="1">
      <c r="A123" s="64" t="s">
        <v>48</v>
      </c>
      <c r="B123" s="64" t="s">
        <v>98</v>
      </c>
      <c r="C123" s="64" t="s">
        <v>99</v>
      </c>
      <c r="D123" s="160" t="s">
        <v>100</v>
      </c>
      <c r="E123" s="161"/>
      <c r="F123" s="161"/>
      <c r="G123" s="161"/>
      <c r="H123" s="161"/>
      <c r="I123" s="161"/>
      <c r="J123" s="161"/>
    </row>
    <row r="124" spans="1:10" ht="26.25" customHeight="1">
      <c r="A124" s="67"/>
      <c r="B124" s="67"/>
      <c r="C124" s="67"/>
      <c r="D124" s="64" t="s">
        <v>3</v>
      </c>
      <c r="E124" s="160" t="s">
        <v>2</v>
      </c>
      <c r="F124" s="161"/>
      <c r="G124" s="161"/>
      <c r="H124" s="161"/>
      <c r="I124" s="161"/>
      <c r="J124" s="161"/>
    </row>
    <row r="125" spans="1:10" ht="131.25" customHeight="1">
      <c r="A125" s="67"/>
      <c r="B125" s="67"/>
      <c r="C125" s="67"/>
      <c r="D125" s="67"/>
      <c r="E125" s="64" t="s">
        <v>166</v>
      </c>
      <c r="F125" s="65" t="s">
        <v>101</v>
      </c>
      <c r="G125" s="64" t="s">
        <v>102</v>
      </c>
      <c r="H125" s="64" t="s">
        <v>103</v>
      </c>
      <c r="I125" s="160" t="s">
        <v>104</v>
      </c>
      <c r="J125" s="162"/>
    </row>
    <row r="126" spans="1:10" ht="37.5">
      <c r="A126" s="36"/>
      <c r="B126" s="36"/>
      <c r="C126" s="36"/>
      <c r="D126" s="36"/>
      <c r="E126" s="36"/>
      <c r="F126" s="66"/>
      <c r="G126" s="36"/>
      <c r="H126" s="36"/>
      <c r="I126" s="22" t="s">
        <v>3</v>
      </c>
      <c r="J126" s="22" t="s">
        <v>105</v>
      </c>
    </row>
    <row r="127" spans="1:10" ht="18.75">
      <c r="A127" s="22">
        <v>1</v>
      </c>
      <c r="B127" s="22">
        <v>2</v>
      </c>
      <c r="C127" s="22">
        <v>3</v>
      </c>
      <c r="D127" s="22">
        <v>4</v>
      </c>
      <c r="E127" s="22">
        <v>5</v>
      </c>
      <c r="F127" s="22">
        <v>6</v>
      </c>
      <c r="G127" s="22">
        <v>7</v>
      </c>
      <c r="H127" s="22">
        <v>8</v>
      </c>
      <c r="I127" s="22">
        <v>9</v>
      </c>
      <c r="J127" s="22">
        <v>10</v>
      </c>
    </row>
    <row r="128" spans="1:10" ht="37.5">
      <c r="A128" s="38" t="s">
        <v>106</v>
      </c>
      <c r="B128" s="22">
        <v>100</v>
      </c>
      <c r="C128" s="22" t="s">
        <v>107</v>
      </c>
      <c r="D128" s="73">
        <f>E128+F128+G128+I128</f>
        <v>10845158.52</v>
      </c>
      <c r="E128" s="73">
        <f>E133</f>
        <v>10133850.129999999</v>
      </c>
      <c r="F128" s="73">
        <f>F137</f>
        <v>161308.39</v>
      </c>
      <c r="G128" s="73">
        <f>G137</f>
        <v>0</v>
      </c>
      <c r="H128" s="73">
        <f>H133</f>
        <v>0</v>
      </c>
      <c r="I128" s="73">
        <f>I129+I133+I135+I136+I138+I139</f>
        <v>550000</v>
      </c>
      <c r="J128" s="73">
        <f>J133</f>
        <v>0</v>
      </c>
    </row>
    <row r="129" spans="1:10" ht="18.75">
      <c r="A129" s="27" t="s">
        <v>2</v>
      </c>
      <c r="B129" s="64">
        <v>110</v>
      </c>
      <c r="C129" s="77"/>
      <c r="D129" s="93"/>
      <c r="E129" s="93" t="s">
        <v>107</v>
      </c>
      <c r="F129" s="93" t="s">
        <v>107</v>
      </c>
      <c r="G129" s="93" t="s">
        <v>107</v>
      </c>
      <c r="H129" s="93" t="s">
        <v>107</v>
      </c>
      <c r="I129" s="93"/>
      <c r="J129" s="93" t="s">
        <v>107</v>
      </c>
    </row>
    <row r="130" spans="1:10" ht="18.75">
      <c r="A130" s="75" t="s">
        <v>108</v>
      </c>
      <c r="B130" s="67"/>
      <c r="C130" s="78"/>
      <c r="D130" s="67"/>
      <c r="E130" s="67"/>
      <c r="F130" s="67"/>
      <c r="G130" s="67"/>
      <c r="H130" s="67"/>
      <c r="I130" s="67"/>
      <c r="J130" s="67"/>
    </row>
    <row r="131" spans="1:10" ht="18.75">
      <c r="A131" s="81"/>
      <c r="B131" s="36"/>
      <c r="C131" s="48"/>
      <c r="D131" s="36"/>
      <c r="E131" s="36"/>
      <c r="F131" s="36"/>
      <c r="G131" s="36"/>
      <c r="H131" s="36"/>
      <c r="I131" s="36"/>
      <c r="J131" s="36"/>
    </row>
    <row r="132" spans="1:10" ht="18.75">
      <c r="A132" s="39"/>
      <c r="B132" s="49"/>
      <c r="C132" s="47"/>
      <c r="D132" s="73"/>
      <c r="E132" s="73"/>
      <c r="F132" s="73"/>
      <c r="G132" s="73"/>
      <c r="H132" s="73"/>
      <c r="I132" s="73"/>
      <c r="J132" s="73"/>
    </row>
    <row r="133" spans="1:10" ht="18.75">
      <c r="A133" s="24" t="s">
        <v>109</v>
      </c>
      <c r="B133" s="22">
        <v>120</v>
      </c>
      <c r="C133" s="47" t="s">
        <v>180</v>
      </c>
      <c r="D133" s="73">
        <f>E133+H133+I133</f>
        <v>10683850.129999999</v>
      </c>
      <c r="E133" s="94">
        <f>E141</f>
        <v>10133850.129999999</v>
      </c>
      <c r="F133" s="73" t="s">
        <v>107</v>
      </c>
      <c r="G133" s="73" t="s">
        <v>107</v>
      </c>
      <c r="H133" s="73"/>
      <c r="I133" s="94">
        <f>I141</f>
        <v>550000</v>
      </c>
      <c r="J133" s="73"/>
    </row>
    <row r="134" spans="1:10" ht="18.75">
      <c r="A134" s="39"/>
      <c r="B134" s="49"/>
      <c r="C134" s="47"/>
      <c r="D134" s="73"/>
      <c r="E134" s="73"/>
      <c r="F134" s="73"/>
      <c r="G134" s="73"/>
      <c r="H134" s="73"/>
      <c r="I134" s="73"/>
      <c r="J134" s="73"/>
    </row>
    <row r="135" spans="1:10" ht="37.5">
      <c r="A135" s="24" t="s">
        <v>110</v>
      </c>
      <c r="B135" s="22">
        <v>130</v>
      </c>
      <c r="C135" s="47"/>
      <c r="D135" s="73"/>
      <c r="E135" s="73" t="s">
        <v>107</v>
      </c>
      <c r="F135" s="73" t="s">
        <v>107</v>
      </c>
      <c r="G135" s="73" t="s">
        <v>107</v>
      </c>
      <c r="H135" s="73" t="s">
        <v>107</v>
      </c>
      <c r="I135" s="73"/>
      <c r="J135" s="73" t="s">
        <v>107</v>
      </c>
    </row>
    <row r="136" spans="1:10" ht="93.75">
      <c r="A136" s="24" t="s">
        <v>111</v>
      </c>
      <c r="B136" s="22">
        <v>140</v>
      </c>
      <c r="C136" s="47"/>
      <c r="D136" s="73"/>
      <c r="E136" s="73" t="s">
        <v>107</v>
      </c>
      <c r="F136" s="73" t="s">
        <v>107</v>
      </c>
      <c r="G136" s="73" t="s">
        <v>107</v>
      </c>
      <c r="H136" s="73" t="s">
        <v>107</v>
      </c>
      <c r="I136" s="73"/>
      <c r="J136" s="73" t="s">
        <v>107</v>
      </c>
    </row>
    <row r="137" spans="1:10" ht="37.5">
      <c r="A137" s="24" t="s">
        <v>112</v>
      </c>
      <c r="B137" s="22">
        <v>150</v>
      </c>
      <c r="C137" s="47" t="s">
        <v>181</v>
      </c>
      <c r="D137" s="73">
        <f>F137+G137</f>
        <v>161308.39</v>
      </c>
      <c r="E137" s="73" t="s">
        <v>107</v>
      </c>
      <c r="F137" s="94">
        <f>F141</f>
        <v>161308.39</v>
      </c>
      <c r="G137" s="73"/>
      <c r="H137" s="73" t="s">
        <v>107</v>
      </c>
      <c r="I137" s="73" t="s">
        <v>107</v>
      </c>
      <c r="J137" s="73" t="s">
        <v>107</v>
      </c>
    </row>
    <row r="138" spans="1:10" ht="18.75">
      <c r="A138" s="24" t="s">
        <v>113</v>
      </c>
      <c r="B138" s="22">
        <v>160</v>
      </c>
      <c r="C138" s="47"/>
      <c r="D138" s="73"/>
      <c r="E138" s="73" t="s">
        <v>107</v>
      </c>
      <c r="F138" s="73" t="s">
        <v>107</v>
      </c>
      <c r="G138" s="73" t="s">
        <v>107</v>
      </c>
      <c r="H138" s="73" t="s">
        <v>107</v>
      </c>
      <c r="I138" s="73"/>
      <c r="J138" s="73"/>
    </row>
    <row r="139" spans="1:10" ht="18.75">
      <c r="A139" s="24" t="s">
        <v>114</v>
      </c>
      <c r="B139" s="22">
        <v>180</v>
      </c>
      <c r="C139" s="47" t="s">
        <v>107</v>
      </c>
      <c r="D139" s="73"/>
      <c r="E139" s="73" t="s">
        <v>107</v>
      </c>
      <c r="F139" s="73" t="s">
        <v>107</v>
      </c>
      <c r="G139" s="73" t="s">
        <v>107</v>
      </c>
      <c r="H139" s="73" t="s">
        <v>107</v>
      </c>
      <c r="I139" s="73"/>
      <c r="J139" s="73" t="s">
        <v>107</v>
      </c>
    </row>
    <row r="140" spans="1:10" ht="18.75">
      <c r="A140" s="39"/>
      <c r="B140" s="49"/>
      <c r="C140" s="22"/>
      <c r="D140" s="73"/>
      <c r="E140" s="73"/>
      <c r="F140" s="73"/>
      <c r="G140" s="73"/>
      <c r="H140" s="73"/>
      <c r="I140" s="73"/>
      <c r="J140" s="73"/>
    </row>
    <row r="141" spans="1:10" ht="18.75">
      <c r="A141" s="38" t="s">
        <v>115</v>
      </c>
      <c r="B141" s="22">
        <v>200</v>
      </c>
      <c r="C141" s="22" t="s">
        <v>107</v>
      </c>
      <c r="D141" s="73">
        <f aca="true" t="shared" si="7" ref="D141:J141">D142+D173+SUM(D175:D179)+D187+D188</f>
        <v>10845158.52</v>
      </c>
      <c r="E141" s="73">
        <f t="shared" si="7"/>
        <v>10133850.129999999</v>
      </c>
      <c r="F141" s="73">
        <f t="shared" si="7"/>
        <v>161308.39</v>
      </c>
      <c r="G141" s="73">
        <f t="shared" si="7"/>
        <v>0</v>
      </c>
      <c r="H141" s="73">
        <f t="shared" si="7"/>
        <v>0</v>
      </c>
      <c r="I141" s="73">
        <f t="shared" si="7"/>
        <v>550000</v>
      </c>
      <c r="J141" s="73">
        <f t="shared" si="7"/>
        <v>0</v>
      </c>
    </row>
    <row r="142" spans="1:10" ht="37.5">
      <c r="A142" s="24" t="s">
        <v>116</v>
      </c>
      <c r="B142" s="22">
        <v>210</v>
      </c>
      <c r="C142" s="22" t="s">
        <v>183</v>
      </c>
      <c r="D142" s="73">
        <f aca="true" t="shared" si="8" ref="D142:J142">D143+SUM(D166:D172)</f>
        <v>8544786</v>
      </c>
      <c r="E142" s="73">
        <f t="shared" si="8"/>
        <v>8399930.34</v>
      </c>
      <c r="F142" s="73">
        <f t="shared" si="8"/>
        <v>144855.66</v>
      </c>
      <c r="G142" s="73">
        <f t="shared" si="8"/>
        <v>0</v>
      </c>
      <c r="H142" s="73">
        <f t="shared" si="8"/>
        <v>0</v>
      </c>
      <c r="I142" s="73">
        <f t="shared" si="8"/>
        <v>0</v>
      </c>
      <c r="J142" s="73">
        <f t="shared" si="8"/>
        <v>0</v>
      </c>
    </row>
    <row r="143" spans="1:10" ht="18.75">
      <c r="A143" s="27" t="s">
        <v>82</v>
      </c>
      <c r="B143" s="64">
        <v>211</v>
      </c>
      <c r="C143" s="64" t="s">
        <v>183</v>
      </c>
      <c r="D143" s="93">
        <f aca="true" t="shared" si="9" ref="D143:J143">SUM(D146:D165)</f>
        <v>8399150.34</v>
      </c>
      <c r="E143" s="93">
        <f t="shared" si="9"/>
        <v>8399150.34</v>
      </c>
      <c r="F143" s="93">
        <f t="shared" si="9"/>
        <v>0</v>
      </c>
      <c r="G143" s="93">
        <f t="shared" si="9"/>
        <v>0</v>
      </c>
      <c r="H143" s="93">
        <f t="shared" si="9"/>
        <v>0</v>
      </c>
      <c r="I143" s="93">
        <f t="shared" si="9"/>
        <v>0</v>
      </c>
      <c r="J143" s="93">
        <f t="shared" si="9"/>
        <v>0</v>
      </c>
    </row>
    <row r="144" spans="1:10" ht="12.75" customHeight="1">
      <c r="A144" s="68" t="s">
        <v>182</v>
      </c>
      <c r="B144" s="82"/>
      <c r="C144" s="67"/>
      <c r="D144" s="67"/>
      <c r="E144" s="67"/>
      <c r="F144" s="67"/>
      <c r="G144" s="67"/>
      <c r="H144" s="67"/>
      <c r="I144" s="67"/>
      <c r="J144" s="67"/>
    </row>
    <row r="145" spans="1:10" ht="27" customHeight="1">
      <c r="A145" s="76"/>
      <c r="B145" s="82"/>
      <c r="C145" s="36"/>
      <c r="D145" s="36"/>
      <c r="E145" s="36"/>
      <c r="F145" s="36"/>
      <c r="G145" s="36"/>
      <c r="H145" s="36"/>
      <c r="I145" s="36"/>
      <c r="J145" s="36"/>
    </row>
    <row r="146" spans="1:10" ht="37.5">
      <c r="A146" s="79" t="s">
        <v>167</v>
      </c>
      <c r="B146" s="82"/>
      <c r="C146" s="48" t="s">
        <v>223</v>
      </c>
      <c r="D146" s="92">
        <f>SUM(E146:I146)</f>
        <v>0</v>
      </c>
      <c r="E146" s="92"/>
      <c r="F146" s="92"/>
      <c r="G146" s="92"/>
      <c r="H146" s="92"/>
      <c r="I146" s="92"/>
      <c r="J146" s="92"/>
    </row>
    <row r="147" spans="1:10" ht="18.75" hidden="1">
      <c r="A147" s="83"/>
      <c r="B147" s="82"/>
      <c r="C147" s="48" t="s">
        <v>229</v>
      </c>
      <c r="D147" s="92">
        <f>SUM(E147:I147)</f>
        <v>0</v>
      </c>
      <c r="E147" s="92"/>
      <c r="F147" s="92"/>
      <c r="G147" s="92"/>
      <c r="H147" s="92"/>
      <c r="I147" s="92"/>
      <c r="J147" s="92"/>
    </row>
    <row r="148" spans="1:10" ht="37.5">
      <c r="A148" s="83"/>
      <c r="B148" s="82"/>
      <c r="C148" s="48" t="s">
        <v>230</v>
      </c>
      <c r="D148" s="92">
        <f>SUM(E148:I148)</f>
        <v>1661160.28</v>
      </c>
      <c r="E148" s="92">
        <f>1637160.28+24000</f>
        <v>1661160.28</v>
      </c>
      <c r="F148" s="92"/>
      <c r="G148" s="92"/>
      <c r="H148" s="92"/>
      <c r="I148" s="92"/>
      <c r="J148" s="92"/>
    </row>
    <row r="149" spans="1:10" ht="37.5">
      <c r="A149" s="83"/>
      <c r="B149" s="82"/>
      <c r="C149" s="48" t="s">
        <v>231</v>
      </c>
      <c r="D149" s="92">
        <f aca="true" t="shared" si="10" ref="D149:D179">SUM(E149:I149)</f>
        <v>3089706.95</v>
      </c>
      <c r="E149" s="92">
        <f>3001706.95+88000</f>
        <v>3089706.95</v>
      </c>
      <c r="F149" s="92"/>
      <c r="G149" s="92"/>
      <c r="H149" s="92"/>
      <c r="I149" s="92"/>
      <c r="J149" s="92"/>
    </row>
    <row r="150" spans="1:10" ht="37.5">
      <c r="A150" s="83"/>
      <c r="B150" s="82"/>
      <c r="C150" s="48" t="s">
        <v>232</v>
      </c>
      <c r="D150" s="92">
        <f t="shared" si="10"/>
        <v>1700093.09</v>
      </c>
      <c r="E150" s="92">
        <f>1647893.09+52200</f>
        <v>1700093.09</v>
      </c>
      <c r="F150" s="92"/>
      <c r="G150" s="92"/>
      <c r="H150" s="92"/>
      <c r="I150" s="92"/>
      <c r="J150" s="92"/>
    </row>
    <row r="151" spans="1:10" ht="18.75">
      <c r="A151" s="83"/>
      <c r="B151" s="82"/>
      <c r="C151" s="48"/>
      <c r="D151" s="92">
        <f t="shared" si="10"/>
        <v>0</v>
      </c>
      <c r="E151" s="92"/>
      <c r="F151" s="92"/>
      <c r="G151" s="92"/>
      <c r="H151" s="92"/>
      <c r="I151" s="92"/>
      <c r="J151" s="92"/>
    </row>
    <row r="152" spans="1:10" ht="18.75">
      <c r="A152" s="83"/>
      <c r="B152" s="82"/>
      <c r="C152" s="48"/>
      <c r="D152" s="92">
        <f t="shared" si="10"/>
        <v>0</v>
      </c>
      <c r="E152" s="92"/>
      <c r="F152" s="92"/>
      <c r="G152" s="92"/>
      <c r="H152" s="92"/>
      <c r="I152" s="92"/>
      <c r="J152" s="92"/>
    </row>
    <row r="153" spans="1:10" ht="18.75" hidden="1">
      <c r="A153" s="83"/>
      <c r="B153" s="82"/>
      <c r="C153" s="48"/>
      <c r="D153" s="92">
        <f t="shared" si="10"/>
        <v>0</v>
      </c>
      <c r="E153" s="92"/>
      <c r="F153" s="92"/>
      <c r="G153" s="92"/>
      <c r="H153" s="92"/>
      <c r="I153" s="92"/>
      <c r="J153" s="92"/>
    </row>
    <row r="154" spans="1:10" ht="18.75" hidden="1">
      <c r="A154" s="83"/>
      <c r="B154" s="82"/>
      <c r="C154" s="48"/>
      <c r="D154" s="92">
        <f t="shared" si="10"/>
        <v>0</v>
      </c>
      <c r="E154" s="92"/>
      <c r="F154" s="92"/>
      <c r="G154" s="92"/>
      <c r="H154" s="92"/>
      <c r="I154" s="92"/>
      <c r="J154" s="92"/>
    </row>
    <row r="155" spans="1:10" ht="18.75">
      <c r="A155" s="84"/>
      <c r="B155" s="82"/>
      <c r="C155" s="48"/>
      <c r="D155" s="92">
        <f t="shared" si="10"/>
        <v>0</v>
      </c>
      <c r="E155" s="92"/>
      <c r="F155" s="92"/>
      <c r="G155" s="92"/>
      <c r="H155" s="92"/>
      <c r="I155" s="92"/>
      <c r="J155" s="92"/>
    </row>
    <row r="156" spans="1:10" ht="37.5">
      <c r="A156" s="80" t="s">
        <v>168</v>
      </c>
      <c r="B156" s="82"/>
      <c r="C156" s="48" t="s">
        <v>224</v>
      </c>
      <c r="D156" s="92">
        <f t="shared" si="10"/>
        <v>0</v>
      </c>
      <c r="E156" s="92"/>
      <c r="F156" s="92"/>
      <c r="G156" s="92"/>
      <c r="H156" s="92"/>
      <c r="I156" s="92"/>
      <c r="J156" s="92"/>
    </row>
    <row r="157" spans="1:10" ht="37.5">
      <c r="A157" s="85"/>
      <c r="B157" s="82"/>
      <c r="C157" s="48" t="s">
        <v>225</v>
      </c>
      <c r="D157" s="92">
        <f t="shared" si="10"/>
        <v>0</v>
      </c>
      <c r="E157" s="92"/>
      <c r="F157" s="92"/>
      <c r="G157" s="92"/>
      <c r="H157" s="92"/>
      <c r="I157" s="92"/>
      <c r="J157" s="92"/>
    </row>
    <row r="158" spans="1:10" ht="37.5">
      <c r="A158" s="85"/>
      <c r="B158" s="82"/>
      <c r="C158" s="48" t="s">
        <v>226</v>
      </c>
      <c r="D158" s="92">
        <f t="shared" si="10"/>
        <v>501670.4</v>
      </c>
      <c r="E158" s="92">
        <f>501670.4</f>
        <v>501670.4</v>
      </c>
      <c r="F158" s="92"/>
      <c r="G158" s="92"/>
      <c r="H158" s="92"/>
      <c r="I158" s="92"/>
      <c r="J158" s="92"/>
    </row>
    <row r="159" spans="1:10" ht="37.5">
      <c r="A159" s="85"/>
      <c r="B159" s="82"/>
      <c r="C159" s="48" t="s">
        <v>227</v>
      </c>
      <c r="D159" s="92">
        <f t="shared" si="10"/>
        <v>933091.5</v>
      </c>
      <c r="E159" s="92">
        <v>933091.5</v>
      </c>
      <c r="F159" s="92"/>
      <c r="G159" s="92"/>
      <c r="H159" s="92"/>
      <c r="I159" s="92"/>
      <c r="J159" s="92"/>
    </row>
    <row r="160" spans="1:10" ht="37.5">
      <c r="A160" s="85"/>
      <c r="B160" s="82"/>
      <c r="C160" s="48" t="s">
        <v>228</v>
      </c>
      <c r="D160" s="92">
        <f t="shared" si="10"/>
        <v>513428.12</v>
      </c>
      <c r="E160" s="92">
        <v>513428.12</v>
      </c>
      <c r="F160" s="92"/>
      <c r="G160" s="92"/>
      <c r="H160" s="92"/>
      <c r="I160" s="92"/>
      <c r="J160" s="92"/>
    </row>
    <row r="161" spans="1:10" ht="18.75" hidden="1">
      <c r="A161" s="85"/>
      <c r="B161" s="82"/>
      <c r="C161" s="48"/>
      <c r="D161" s="92">
        <f t="shared" si="10"/>
        <v>0</v>
      </c>
      <c r="E161" s="92"/>
      <c r="F161" s="92"/>
      <c r="G161" s="92"/>
      <c r="H161" s="92"/>
      <c r="I161" s="92"/>
      <c r="J161" s="92"/>
    </row>
    <row r="162" spans="1:10" ht="18.75" hidden="1">
      <c r="A162" s="85"/>
      <c r="B162" s="82"/>
      <c r="C162" s="48"/>
      <c r="D162" s="92">
        <f t="shared" si="10"/>
        <v>0</v>
      </c>
      <c r="E162" s="92"/>
      <c r="F162" s="92"/>
      <c r="G162" s="92"/>
      <c r="H162" s="92"/>
      <c r="I162" s="92"/>
      <c r="J162" s="92"/>
    </row>
    <row r="163" spans="1:10" ht="18.75" hidden="1">
      <c r="A163" s="85"/>
      <c r="B163" s="82"/>
      <c r="C163" s="48"/>
      <c r="D163" s="92">
        <f t="shared" si="10"/>
        <v>0</v>
      </c>
      <c r="E163" s="92"/>
      <c r="F163" s="92"/>
      <c r="G163" s="92"/>
      <c r="H163" s="92"/>
      <c r="I163" s="92"/>
      <c r="J163" s="92"/>
    </row>
    <row r="164" spans="1:10" ht="18.75" hidden="1">
      <c r="A164" s="85"/>
      <c r="B164" s="82"/>
      <c r="C164" s="48"/>
      <c r="D164" s="92">
        <f t="shared" si="10"/>
        <v>0</v>
      </c>
      <c r="E164" s="92"/>
      <c r="F164" s="92"/>
      <c r="G164" s="92"/>
      <c r="H164" s="92"/>
      <c r="I164" s="92"/>
      <c r="J164" s="92"/>
    </row>
    <row r="165" spans="1:10" ht="18.75" hidden="1">
      <c r="A165" s="86"/>
      <c r="B165" s="87"/>
      <c r="C165" s="48"/>
      <c r="D165" s="92">
        <f t="shared" si="10"/>
        <v>0</v>
      </c>
      <c r="E165" s="92"/>
      <c r="F165" s="92"/>
      <c r="G165" s="92"/>
      <c r="H165" s="92"/>
      <c r="I165" s="92"/>
      <c r="J165" s="92"/>
    </row>
    <row r="166" spans="1:10" ht="37.5">
      <c r="A166" s="70" t="s">
        <v>169</v>
      </c>
      <c r="B166" s="64">
        <v>212</v>
      </c>
      <c r="C166" s="48" t="s">
        <v>269</v>
      </c>
      <c r="D166" s="92">
        <f t="shared" si="10"/>
        <v>12780</v>
      </c>
      <c r="E166" s="73">
        <v>780</v>
      </c>
      <c r="F166" s="73">
        <v>12000</v>
      </c>
      <c r="G166" s="73"/>
      <c r="H166" s="73"/>
      <c r="I166" s="73"/>
      <c r="J166" s="73"/>
    </row>
    <row r="167" spans="1:10" ht="37.5">
      <c r="A167" s="85"/>
      <c r="B167" s="71"/>
      <c r="C167" s="48" t="s">
        <v>273</v>
      </c>
      <c r="D167" s="92">
        <f t="shared" si="10"/>
        <v>3000</v>
      </c>
      <c r="E167" s="73"/>
      <c r="F167" s="73">
        <v>3000</v>
      </c>
      <c r="G167" s="73"/>
      <c r="H167" s="73"/>
      <c r="I167" s="73"/>
      <c r="J167" s="73"/>
    </row>
    <row r="168" spans="1:10" ht="37.5">
      <c r="A168" s="85"/>
      <c r="B168" s="71"/>
      <c r="C168" s="48" t="s">
        <v>282</v>
      </c>
      <c r="D168" s="92">
        <f t="shared" si="10"/>
        <v>20000</v>
      </c>
      <c r="E168" s="73"/>
      <c r="F168" s="73">
        <v>20000</v>
      </c>
      <c r="G168" s="73"/>
      <c r="H168" s="73"/>
      <c r="I168" s="73"/>
      <c r="J168" s="73"/>
    </row>
    <row r="169" spans="1:10" ht="37.5">
      <c r="A169" s="85"/>
      <c r="B169" s="71"/>
      <c r="C169" s="48" t="s">
        <v>283</v>
      </c>
      <c r="D169" s="92">
        <f t="shared" si="10"/>
        <v>109855.66</v>
      </c>
      <c r="E169" s="73"/>
      <c r="F169" s="73">
        <v>109855.66</v>
      </c>
      <c r="G169" s="73"/>
      <c r="H169" s="73"/>
      <c r="I169" s="73"/>
      <c r="J169" s="73"/>
    </row>
    <row r="170" spans="1:10" ht="18.75" hidden="1">
      <c r="A170" s="85"/>
      <c r="B170" s="71"/>
      <c r="C170" s="47"/>
      <c r="D170" s="92">
        <f t="shared" si="10"/>
        <v>0</v>
      </c>
      <c r="E170" s="73"/>
      <c r="F170" s="73"/>
      <c r="G170" s="73"/>
      <c r="H170" s="73"/>
      <c r="I170" s="73"/>
      <c r="J170" s="73"/>
    </row>
    <row r="171" spans="1:10" ht="18.75" hidden="1">
      <c r="A171" s="85"/>
      <c r="B171" s="71"/>
      <c r="C171" s="47"/>
      <c r="D171" s="92">
        <f t="shared" si="10"/>
        <v>0</v>
      </c>
      <c r="E171" s="73"/>
      <c r="F171" s="73"/>
      <c r="G171" s="73"/>
      <c r="H171" s="73"/>
      <c r="I171" s="73"/>
      <c r="J171" s="73"/>
    </row>
    <row r="172" spans="1:10" ht="18.75" hidden="1">
      <c r="A172" s="86"/>
      <c r="B172" s="72"/>
      <c r="C172" s="47"/>
      <c r="D172" s="92">
        <f t="shared" si="10"/>
        <v>0</v>
      </c>
      <c r="E172" s="73"/>
      <c r="F172" s="73"/>
      <c r="G172" s="73"/>
      <c r="H172" s="73"/>
      <c r="I172" s="73"/>
      <c r="J172" s="73"/>
    </row>
    <row r="173" spans="1:10" ht="39.75" customHeight="1">
      <c r="A173" s="24" t="s">
        <v>117</v>
      </c>
      <c r="B173" s="22">
        <v>220</v>
      </c>
      <c r="C173" s="47"/>
      <c r="D173" s="92">
        <f t="shared" si="10"/>
        <v>0</v>
      </c>
      <c r="E173" s="73"/>
      <c r="F173" s="73"/>
      <c r="G173" s="73"/>
      <c r="H173" s="73"/>
      <c r="I173" s="73"/>
      <c r="J173" s="73"/>
    </row>
    <row r="174" spans="1:10" ht="18.75">
      <c r="A174" s="29"/>
      <c r="B174" s="49"/>
      <c r="C174" s="47"/>
      <c r="D174" s="92">
        <f t="shared" si="10"/>
        <v>0</v>
      </c>
      <c r="E174" s="73"/>
      <c r="F174" s="73"/>
      <c r="G174" s="73"/>
      <c r="H174" s="73"/>
      <c r="I174" s="73"/>
      <c r="J174" s="73"/>
    </row>
    <row r="175" spans="1:10" ht="37.5">
      <c r="A175" s="30" t="s">
        <v>118</v>
      </c>
      <c r="B175" s="64">
        <v>230</v>
      </c>
      <c r="C175" s="48" t="s">
        <v>257</v>
      </c>
      <c r="D175" s="92">
        <f t="shared" si="10"/>
        <v>0</v>
      </c>
      <c r="E175" s="73"/>
      <c r="F175" s="73"/>
      <c r="G175" s="73"/>
      <c r="H175" s="73"/>
      <c r="I175" s="73"/>
      <c r="J175" s="73"/>
    </row>
    <row r="176" spans="1:10" ht="37.5">
      <c r="A176" s="88"/>
      <c r="B176" s="71"/>
      <c r="C176" s="48" t="s">
        <v>258</v>
      </c>
      <c r="D176" s="92">
        <f t="shared" si="10"/>
        <v>0</v>
      </c>
      <c r="E176" s="73"/>
      <c r="F176" s="73"/>
      <c r="G176" s="73"/>
      <c r="H176" s="73"/>
      <c r="I176" s="73"/>
      <c r="J176" s="73"/>
    </row>
    <row r="177" spans="1:10" ht="37.5">
      <c r="A177" s="88"/>
      <c r="B177" s="71"/>
      <c r="C177" s="48" t="s">
        <v>265</v>
      </c>
      <c r="D177" s="92">
        <f t="shared" si="10"/>
        <v>0</v>
      </c>
      <c r="E177" s="73"/>
      <c r="F177" s="73"/>
      <c r="G177" s="73"/>
      <c r="H177" s="73"/>
      <c r="I177" s="73"/>
      <c r="J177" s="73"/>
    </row>
    <row r="178" spans="1:10" ht="18.75" hidden="1">
      <c r="A178" s="88"/>
      <c r="B178" s="71"/>
      <c r="C178" s="47"/>
      <c r="D178" s="92">
        <f t="shared" si="10"/>
        <v>0</v>
      </c>
      <c r="E178" s="73"/>
      <c r="F178" s="73"/>
      <c r="G178" s="73"/>
      <c r="H178" s="73"/>
      <c r="I178" s="73"/>
      <c r="J178" s="73"/>
    </row>
    <row r="179" spans="1:10" ht="18.75" hidden="1">
      <c r="A179" s="89"/>
      <c r="B179" s="72"/>
      <c r="C179" s="47"/>
      <c r="D179" s="92">
        <f t="shared" si="10"/>
        <v>0</v>
      </c>
      <c r="E179" s="73"/>
      <c r="F179" s="73"/>
      <c r="G179" s="73"/>
      <c r="H179" s="73"/>
      <c r="I179" s="73"/>
      <c r="J179" s="73"/>
    </row>
    <row r="180" spans="1:10" ht="18" customHeight="1">
      <c r="A180" s="29" t="s">
        <v>82</v>
      </c>
      <c r="B180" s="49"/>
      <c r="C180" s="47"/>
      <c r="D180" s="73"/>
      <c r="E180" s="73"/>
      <c r="F180" s="73"/>
      <c r="G180" s="73"/>
      <c r="H180" s="73"/>
      <c r="I180" s="73"/>
      <c r="J180" s="73"/>
    </row>
    <row r="181" spans="1:10" ht="18.75">
      <c r="A181" s="30" t="s">
        <v>119</v>
      </c>
      <c r="B181" s="64">
        <v>240</v>
      </c>
      <c r="C181" s="77"/>
      <c r="D181" s="93"/>
      <c r="E181" s="93"/>
      <c r="F181" s="93"/>
      <c r="G181" s="93"/>
      <c r="H181" s="93"/>
      <c r="I181" s="93"/>
      <c r="J181" s="93"/>
    </row>
    <row r="182" spans="1:10" ht="18.75">
      <c r="A182" s="76"/>
      <c r="B182" s="90"/>
      <c r="C182" s="78"/>
      <c r="D182" s="67"/>
      <c r="E182" s="67"/>
      <c r="F182" s="67"/>
      <c r="G182" s="67"/>
      <c r="H182" s="67"/>
      <c r="I182" s="67"/>
      <c r="J182" s="67"/>
    </row>
    <row r="183" spans="1:10" ht="18.75">
      <c r="A183" s="75" t="s">
        <v>120</v>
      </c>
      <c r="B183" s="90"/>
      <c r="C183" s="78"/>
      <c r="D183" s="67"/>
      <c r="E183" s="67"/>
      <c r="F183" s="67"/>
      <c r="G183" s="67"/>
      <c r="H183" s="67"/>
      <c r="I183" s="67"/>
      <c r="J183" s="67"/>
    </row>
    <row r="184" spans="1:10" ht="18.75">
      <c r="A184" s="76"/>
      <c r="B184" s="90"/>
      <c r="C184" s="78"/>
      <c r="D184" s="67"/>
      <c r="E184" s="67"/>
      <c r="F184" s="67"/>
      <c r="G184" s="67"/>
      <c r="H184" s="67"/>
      <c r="I184" s="67"/>
      <c r="J184" s="67"/>
    </row>
    <row r="185" spans="1:10" ht="18.75">
      <c r="A185" s="28" t="s">
        <v>121</v>
      </c>
      <c r="B185" s="90"/>
      <c r="C185" s="48"/>
      <c r="D185" s="36"/>
      <c r="E185" s="36"/>
      <c r="F185" s="36"/>
      <c r="G185" s="36"/>
      <c r="H185" s="36"/>
      <c r="I185" s="36"/>
      <c r="J185" s="36"/>
    </row>
    <row r="186" spans="1:10" ht="18.75">
      <c r="A186" s="39"/>
      <c r="B186" s="49"/>
      <c r="C186" s="47"/>
      <c r="D186" s="73"/>
      <c r="E186" s="73"/>
      <c r="F186" s="73"/>
      <c r="G186" s="73"/>
      <c r="H186" s="73"/>
      <c r="I186" s="73"/>
      <c r="J186" s="73"/>
    </row>
    <row r="187" spans="1:10" ht="37.5">
      <c r="A187" s="24" t="s">
        <v>122</v>
      </c>
      <c r="B187" s="22">
        <v>250</v>
      </c>
      <c r="C187" s="47"/>
      <c r="D187" s="92">
        <f>SUM(E187:I187)</f>
        <v>0</v>
      </c>
      <c r="E187" s="73"/>
      <c r="F187" s="73"/>
      <c r="G187" s="73"/>
      <c r="H187" s="73"/>
      <c r="I187" s="73"/>
      <c r="J187" s="73"/>
    </row>
    <row r="188" spans="1:10" ht="37.5">
      <c r="A188" s="24" t="s">
        <v>123</v>
      </c>
      <c r="B188" s="64">
        <v>260</v>
      </c>
      <c r="C188" s="22" t="s">
        <v>107</v>
      </c>
      <c r="D188" s="73">
        <f aca="true" t="shared" si="11" ref="D188:J188">SUM(D189:D219)</f>
        <v>2300372.52</v>
      </c>
      <c r="E188" s="73">
        <f t="shared" si="11"/>
        <v>1733919.79</v>
      </c>
      <c r="F188" s="73">
        <f t="shared" si="11"/>
        <v>16452.73</v>
      </c>
      <c r="G188" s="73">
        <f t="shared" si="11"/>
        <v>0</v>
      </c>
      <c r="H188" s="73">
        <f t="shared" si="11"/>
        <v>0</v>
      </c>
      <c r="I188" s="73">
        <f t="shared" si="11"/>
        <v>550000</v>
      </c>
      <c r="J188" s="73">
        <f t="shared" si="11"/>
        <v>0</v>
      </c>
    </row>
    <row r="189" spans="1:10" ht="37.5">
      <c r="A189" s="70" t="s">
        <v>170</v>
      </c>
      <c r="B189" s="71"/>
      <c r="C189" s="48" t="s">
        <v>233</v>
      </c>
      <c r="D189" s="92">
        <f aca="true" t="shared" si="12" ref="D189:D198">SUM(E189:I189)</f>
        <v>7142.4</v>
      </c>
      <c r="E189" s="73">
        <v>7142.4</v>
      </c>
      <c r="F189" s="73"/>
      <c r="G189" s="73"/>
      <c r="H189" s="73"/>
      <c r="I189" s="73"/>
      <c r="J189" s="73"/>
    </row>
    <row r="190" spans="1:10" ht="37.5">
      <c r="A190" s="68"/>
      <c r="B190" s="71"/>
      <c r="C190" s="48" t="s">
        <v>234</v>
      </c>
      <c r="D190" s="92">
        <f t="shared" si="12"/>
        <v>21600</v>
      </c>
      <c r="E190" s="73">
        <v>21600</v>
      </c>
      <c r="F190" s="73"/>
      <c r="G190" s="73"/>
      <c r="H190" s="73"/>
      <c r="I190" s="73"/>
      <c r="J190" s="73"/>
    </row>
    <row r="191" spans="1:10" ht="18.75" hidden="1">
      <c r="A191" s="69"/>
      <c r="B191" s="71"/>
      <c r="C191" s="22"/>
      <c r="D191" s="92">
        <f t="shared" si="12"/>
        <v>0</v>
      </c>
      <c r="E191" s="73"/>
      <c r="F191" s="73"/>
      <c r="G191" s="73"/>
      <c r="H191" s="73"/>
      <c r="I191" s="73"/>
      <c r="J191" s="73"/>
    </row>
    <row r="192" spans="1:10" ht="18.75">
      <c r="A192" s="24" t="s">
        <v>171</v>
      </c>
      <c r="B192" s="71"/>
      <c r="C192" s="22"/>
      <c r="D192" s="92">
        <f t="shared" si="12"/>
        <v>0</v>
      </c>
      <c r="E192" s="73"/>
      <c r="F192" s="73"/>
      <c r="G192" s="73"/>
      <c r="H192" s="73"/>
      <c r="I192" s="73"/>
      <c r="J192" s="73"/>
    </row>
    <row r="193" spans="1:10" ht="37.5">
      <c r="A193" s="24" t="s">
        <v>172</v>
      </c>
      <c r="B193" s="71"/>
      <c r="C193" s="48" t="s">
        <v>235</v>
      </c>
      <c r="D193" s="92">
        <f t="shared" si="12"/>
        <v>894089.15</v>
      </c>
      <c r="E193" s="73">
        <v>894089.15</v>
      </c>
      <c r="F193" s="73"/>
      <c r="G193" s="73"/>
      <c r="H193" s="73"/>
      <c r="I193" s="73"/>
      <c r="J193" s="73"/>
    </row>
    <row r="194" spans="1:10" ht="37.5">
      <c r="A194" s="24" t="s">
        <v>173</v>
      </c>
      <c r="B194" s="71"/>
      <c r="C194" s="22"/>
      <c r="D194" s="92">
        <f t="shared" si="12"/>
        <v>0</v>
      </c>
      <c r="E194" s="73"/>
      <c r="F194" s="73"/>
      <c r="G194" s="73"/>
      <c r="H194" s="73"/>
      <c r="I194" s="73"/>
      <c r="J194" s="73"/>
    </row>
    <row r="195" spans="1:10" ht="37.5">
      <c r="A195" s="70" t="s">
        <v>174</v>
      </c>
      <c r="B195" s="71"/>
      <c r="C195" s="48" t="s">
        <v>234</v>
      </c>
      <c r="D195" s="92">
        <f t="shared" si="12"/>
        <v>29800</v>
      </c>
      <c r="E195" s="73">
        <v>29800</v>
      </c>
      <c r="F195" s="73"/>
      <c r="G195" s="73"/>
      <c r="H195" s="73"/>
      <c r="I195" s="73"/>
      <c r="J195" s="73"/>
    </row>
    <row r="196" spans="1:10" ht="37.5">
      <c r="A196" s="68"/>
      <c r="B196" s="71"/>
      <c r="C196" s="48" t="s">
        <v>235</v>
      </c>
      <c r="D196" s="92">
        <f t="shared" si="12"/>
        <v>75440</v>
      </c>
      <c r="E196" s="73">
        <v>75440</v>
      </c>
      <c r="F196" s="73"/>
      <c r="G196" s="73"/>
      <c r="H196" s="73"/>
      <c r="I196" s="73"/>
      <c r="J196" s="73"/>
    </row>
    <row r="197" spans="1:10" ht="37.5">
      <c r="A197" s="68"/>
      <c r="B197" s="71"/>
      <c r="C197" s="48" t="s">
        <v>233</v>
      </c>
      <c r="D197" s="92">
        <f t="shared" si="12"/>
        <v>0</v>
      </c>
      <c r="E197" s="73"/>
      <c r="F197" s="73"/>
      <c r="G197" s="73"/>
      <c r="H197" s="73"/>
      <c r="I197" s="73"/>
      <c r="J197" s="73"/>
    </row>
    <row r="198" spans="1:10" ht="37.5">
      <c r="A198" s="69"/>
      <c r="B198" s="71"/>
      <c r="C198" s="48" t="s">
        <v>263</v>
      </c>
      <c r="D198" s="92">
        <f t="shared" si="12"/>
        <v>0</v>
      </c>
      <c r="E198" s="73"/>
      <c r="F198" s="73"/>
      <c r="G198" s="73"/>
      <c r="H198" s="73"/>
      <c r="I198" s="73"/>
      <c r="J198" s="73"/>
    </row>
    <row r="199" spans="1:10" ht="18.75">
      <c r="A199" s="70" t="s">
        <v>175</v>
      </c>
      <c r="B199" s="71"/>
      <c r="C199" s="91"/>
      <c r="D199" s="92"/>
      <c r="E199" s="73"/>
      <c r="F199" s="73"/>
      <c r="G199" s="73"/>
      <c r="H199" s="73"/>
      <c r="I199" s="73"/>
      <c r="J199" s="73"/>
    </row>
    <row r="200" spans="1:10" ht="37.5">
      <c r="A200" s="70" t="s">
        <v>175</v>
      </c>
      <c r="B200" s="71"/>
      <c r="C200" s="48" t="s">
        <v>233</v>
      </c>
      <c r="D200" s="92">
        <f aca="true" t="shared" si="13" ref="D200:D219">SUM(E200:I200)</f>
        <v>13700</v>
      </c>
      <c r="E200" s="73">
        <v>13700</v>
      </c>
      <c r="F200" s="73"/>
      <c r="G200" s="73"/>
      <c r="H200" s="73"/>
      <c r="I200" s="73"/>
      <c r="J200" s="73"/>
    </row>
    <row r="201" spans="1:10" ht="37.5">
      <c r="A201" s="68"/>
      <c r="B201" s="71"/>
      <c r="C201" s="48" t="s">
        <v>234</v>
      </c>
      <c r="D201" s="92">
        <f t="shared" si="13"/>
        <v>0</v>
      </c>
      <c r="E201" s="73"/>
      <c r="F201" s="73"/>
      <c r="G201" s="73"/>
      <c r="H201" s="73"/>
      <c r="I201" s="73"/>
      <c r="J201" s="73"/>
    </row>
    <row r="202" spans="1:10" ht="37.5">
      <c r="A202" s="68"/>
      <c r="B202" s="71"/>
      <c r="C202" s="48" t="s">
        <v>235</v>
      </c>
      <c r="D202" s="92">
        <f t="shared" si="13"/>
        <v>20153.4</v>
      </c>
      <c r="E202" s="73">
        <v>20153.4</v>
      </c>
      <c r="F202" s="73"/>
      <c r="G202" s="73"/>
      <c r="H202" s="73"/>
      <c r="I202" s="73"/>
      <c r="J202" s="73"/>
    </row>
    <row r="203" spans="1:10" ht="18.75" hidden="1">
      <c r="A203" s="69"/>
      <c r="B203" s="71"/>
      <c r="C203" s="22"/>
      <c r="D203" s="92">
        <f t="shared" si="13"/>
        <v>0</v>
      </c>
      <c r="E203" s="73"/>
      <c r="F203" s="73"/>
      <c r="G203" s="73"/>
      <c r="H203" s="73"/>
      <c r="I203" s="73"/>
      <c r="J203" s="73"/>
    </row>
    <row r="204" spans="1:10" ht="18.75" hidden="1">
      <c r="A204" s="70" t="s">
        <v>176</v>
      </c>
      <c r="B204" s="71"/>
      <c r="C204" s="22"/>
      <c r="D204" s="92">
        <f t="shared" si="13"/>
        <v>0</v>
      </c>
      <c r="E204" s="73"/>
      <c r="F204" s="73"/>
      <c r="G204" s="73"/>
      <c r="H204" s="73"/>
      <c r="I204" s="73"/>
      <c r="J204" s="73"/>
    </row>
    <row r="205" spans="1:10" ht="18.75">
      <c r="A205" s="70" t="s">
        <v>176</v>
      </c>
      <c r="B205" s="71"/>
      <c r="C205" s="22"/>
      <c r="D205" s="92">
        <f t="shared" si="13"/>
        <v>0</v>
      </c>
      <c r="E205" s="73"/>
      <c r="F205" s="73"/>
      <c r="G205" s="73"/>
      <c r="H205" s="73"/>
      <c r="I205" s="73"/>
      <c r="J205" s="73"/>
    </row>
    <row r="206" spans="1:10" ht="37.5" hidden="1">
      <c r="A206" s="70" t="s">
        <v>177</v>
      </c>
      <c r="B206" s="71"/>
      <c r="C206" s="22"/>
      <c r="D206" s="92">
        <f t="shared" si="13"/>
        <v>0</v>
      </c>
      <c r="E206" s="73"/>
      <c r="F206" s="73"/>
      <c r="G206" s="73"/>
      <c r="H206" s="73"/>
      <c r="I206" s="73"/>
      <c r="J206" s="73"/>
    </row>
    <row r="207" spans="1:10" ht="37.5" hidden="1">
      <c r="A207" s="70" t="s">
        <v>177</v>
      </c>
      <c r="B207" s="71"/>
      <c r="C207" s="48"/>
      <c r="D207" s="92">
        <f t="shared" si="13"/>
        <v>0</v>
      </c>
      <c r="E207" s="73"/>
      <c r="F207" s="73"/>
      <c r="G207" s="73"/>
      <c r="H207" s="73"/>
      <c r="I207" s="73"/>
      <c r="J207" s="73"/>
    </row>
    <row r="208" spans="1:10" ht="37.5">
      <c r="A208" s="68"/>
      <c r="B208" s="71"/>
      <c r="C208" s="48" t="s">
        <v>233</v>
      </c>
      <c r="D208" s="92">
        <f t="shared" si="13"/>
        <v>0</v>
      </c>
      <c r="E208" s="73"/>
      <c r="F208" s="73"/>
      <c r="G208" s="73"/>
      <c r="H208" s="73"/>
      <c r="I208" s="73"/>
      <c r="J208" s="73"/>
    </row>
    <row r="209" spans="1:10" ht="37.5">
      <c r="A209" s="68"/>
      <c r="B209" s="71"/>
      <c r="C209" s="48" t="s">
        <v>235</v>
      </c>
      <c r="D209" s="92">
        <f t="shared" si="13"/>
        <v>0</v>
      </c>
      <c r="E209" s="73"/>
      <c r="F209" s="73"/>
      <c r="G209" s="73"/>
      <c r="H209" s="73"/>
      <c r="I209" s="73"/>
      <c r="J209" s="73"/>
    </row>
    <row r="210" spans="1:10" ht="37.5">
      <c r="A210" s="68"/>
      <c r="B210" s="71"/>
      <c r="C210" s="48" t="s">
        <v>234</v>
      </c>
      <c r="D210" s="92">
        <f t="shared" si="13"/>
        <v>0</v>
      </c>
      <c r="E210" s="73"/>
      <c r="F210" s="73"/>
      <c r="G210" s="73"/>
      <c r="H210" s="73"/>
      <c r="I210" s="73"/>
      <c r="J210" s="73"/>
    </row>
    <row r="211" spans="1:10" ht="18.75">
      <c r="A211" s="69"/>
      <c r="B211" s="71"/>
      <c r="C211" s="22"/>
      <c r="D211" s="92">
        <f t="shared" si="13"/>
        <v>0</v>
      </c>
      <c r="E211" s="73"/>
      <c r="F211" s="73"/>
      <c r="G211" s="73"/>
      <c r="H211" s="73"/>
      <c r="I211" s="73"/>
      <c r="J211" s="73"/>
    </row>
    <row r="212" spans="1:10" ht="37.5" hidden="1">
      <c r="A212" s="70" t="s">
        <v>178</v>
      </c>
      <c r="B212" s="71"/>
      <c r="C212" s="22"/>
      <c r="D212" s="92">
        <f t="shared" si="13"/>
        <v>0</v>
      </c>
      <c r="E212" s="73"/>
      <c r="F212" s="73"/>
      <c r="G212" s="73"/>
      <c r="H212" s="73"/>
      <c r="I212" s="73"/>
      <c r="J212" s="73"/>
    </row>
    <row r="213" spans="1:10" ht="37.5">
      <c r="A213" s="70" t="s">
        <v>178</v>
      </c>
      <c r="B213" s="71"/>
      <c r="C213" s="48" t="s">
        <v>233</v>
      </c>
      <c r="D213" s="92">
        <f t="shared" si="13"/>
        <v>6386.18</v>
      </c>
      <c r="E213" s="73">
        <v>6386.18</v>
      </c>
      <c r="F213" s="73"/>
      <c r="G213" s="73"/>
      <c r="H213" s="73"/>
      <c r="I213" s="73"/>
      <c r="J213" s="73"/>
    </row>
    <row r="214" spans="1:10" ht="37.5">
      <c r="A214" s="68"/>
      <c r="B214" s="71"/>
      <c r="C214" s="48" t="s">
        <v>234</v>
      </c>
      <c r="D214" s="92">
        <f t="shared" si="13"/>
        <v>36687.8</v>
      </c>
      <c r="E214" s="73">
        <v>36687.8</v>
      </c>
      <c r="F214" s="73"/>
      <c r="G214" s="73"/>
      <c r="H214" s="73"/>
      <c r="I214" s="73"/>
      <c r="J214" s="73"/>
    </row>
    <row r="215" spans="1:10" ht="37.5">
      <c r="A215" s="68"/>
      <c r="B215" s="71"/>
      <c r="C215" s="48" t="s">
        <v>235</v>
      </c>
      <c r="D215" s="92">
        <f t="shared" si="13"/>
        <v>628920.86</v>
      </c>
      <c r="E215" s="73">
        <v>628920.86</v>
      </c>
      <c r="F215" s="73"/>
      <c r="G215" s="73"/>
      <c r="H215" s="73"/>
      <c r="I215" s="73"/>
      <c r="J215" s="73"/>
    </row>
    <row r="216" spans="1:10" ht="37.5">
      <c r="A216" s="68"/>
      <c r="B216" s="71"/>
      <c r="C216" s="48" t="s">
        <v>276</v>
      </c>
      <c r="D216" s="92">
        <f t="shared" si="13"/>
        <v>550000</v>
      </c>
      <c r="E216" s="73"/>
      <c r="F216" s="73"/>
      <c r="G216" s="73"/>
      <c r="H216" s="73"/>
      <c r="I216" s="73">
        <v>550000</v>
      </c>
      <c r="J216" s="73"/>
    </row>
    <row r="217" spans="1:10" ht="18.75">
      <c r="A217" s="68"/>
      <c r="B217" s="71"/>
      <c r="C217" s="48" t="s">
        <v>254</v>
      </c>
      <c r="D217" s="92">
        <f t="shared" si="13"/>
        <v>16452.73</v>
      </c>
      <c r="E217" s="73"/>
      <c r="F217" s="73">
        <v>16452.73</v>
      </c>
      <c r="G217" s="73"/>
      <c r="H217" s="73"/>
      <c r="I217" s="73"/>
      <c r="J217" s="73"/>
    </row>
    <row r="218" spans="1:10" ht="18.75">
      <c r="A218" s="69"/>
      <c r="B218" s="72"/>
      <c r="C218" s="48"/>
      <c r="D218" s="92">
        <f t="shared" si="13"/>
        <v>0</v>
      </c>
      <c r="E218" s="73"/>
      <c r="F218" s="73"/>
      <c r="G218" s="73"/>
      <c r="H218" s="73"/>
      <c r="I218" s="73"/>
      <c r="J218" s="73"/>
    </row>
    <row r="219" spans="1:10" ht="37.5" hidden="1">
      <c r="A219" s="38" t="s">
        <v>124</v>
      </c>
      <c r="B219" s="22">
        <v>300</v>
      </c>
      <c r="C219" s="22"/>
      <c r="D219" s="92">
        <f t="shared" si="13"/>
        <v>0</v>
      </c>
      <c r="E219" s="73"/>
      <c r="F219" s="73"/>
      <c r="G219" s="73"/>
      <c r="H219" s="73"/>
      <c r="I219" s="73"/>
      <c r="J219" s="73"/>
    </row>
    <row r="220" spans="1:10" ht="37.5">
      <c r="A220" s="38" t="s">
        <v>124</v>
      </c>
      <c r="B220" s="22">
        <v>300</v>
      </c>
      <c r="C220" s="22" t="s">
        <v>107</v>
      </c>
      <c r="D220" s="73"/>
      <c r="E220" s="73"/>
      <c r="F220" s="73"/>
      <c r="G220" s="73"/>
      <c r="H220" s="73"/>
      <c r="I220" s="73"/>
      <c r="J220" s="73"/>
    </row>
    <row r="221" spans="1:10" ht="18.75">
      <c r="A221" s="30" t="s">
        <v>82</v>
      </c>
      <c r="B221" s="64">
        <v>310</v>
      </c>
      <c r="C221" s="64"/>
      <c r="D221" s="93"/>
      <c r="E221" s="93"/>
      <c r="F221" s="93"/>
      <c r="G221" s="93"/>
      <c r="H221" s="93"/>
      <c r="I221" s="93"/>
      <c r="J221" s="93"/>
    </row>
    <row r="222" spans="1:10" ht="18.75">
      <c r="A222" s="28" t="s">
        <v>125</v>
      </c>
      <c r="B222" s="22">
        <v>320</v>
      </c>
      <c r="C222" s="22"/>
      <c r="D222" s="22"/>
      <c r="E222" s="63"/>
      <c r="F222" s="63"/>
      <c r="G222" s="63"/>
      <c r="H222" s="63"/>
      <c r="I222" s="63"/>
      <c r="J222" s="63"/>
    </row>
    <row r="223" spans="1:10" ht="18.75">
      <c r="A223" s="24" t="s">
        <v>126</v>
      </c>
      <c r="B223" s="22">
        <v>320</v>
      </c>
      <c r="C223" s="22"/>
      <c r="D223" s="73"/>
      <c r="E223" s="73"/>
      <c r="F223" s="73"/>
      <c r="G223" s="73"/>
      <c r="H223" s="73"/>
      <c r="I223" s="73"/>
      <c r="J223" s="73"/>
    </row>
    <row r="224" spans="1:10" ht="37.5">
      <c r="A224" s="38" t="s">
        <v>127</v>
      </c>
      <c r="B224" s="22">
        <v>400</v>
      </c>
      <c r="C224" s="22"/>
      <c r="D224" s="73"/>
      <c r="E224" s="73"/>
      <c r="F224" s="73"/>
      <c r="G224" s="73"/>
      <c r="H224" s="73"/>
      <c r="I224" s="73"/>
      <c r="J224" s="73"/>
    </row>
    <row r="225" spans="1:10" ht="18.75">
      <c r="A225" s="30" t="s">
        <v>128</v>
      </c>
      <c r="B225" s="64">
        <v>410</v>
      </c>
      <c r="C225" s="64"/>
      <c r="D225" s="93"/>
      <c r="E225" s="93"/>
      <c r="F225" s="93"/>
      <c r="G225" s="93"/>
      <c r="H225" s="93"/>
      <c r="I225" s="93"/>
      <c r="J225" s="93"/>
    </row>
    <row r="226" spans="1:10" ht="18.75">
      <c r="A226" s="28" t="s">
        <v>129</v>
      </c>
      <c r="B226" s="22">
        <v>420</v>
      </c>
      <c r="C226" s="22"/>
      <c r="D226" s="22"/>
      <c r="E226" s="63"/>
      <c r="F226" s="63"/>
      <c r="G226" s="63"/>
      <c r="H226" s="63"/>
      <c r="I226" s="63"/>
      <c r="J226" s="63"/>
    </row>
    <row r="227" spans="1:10" ht="18.75">
      <c r="A227" s="24" t="s">
        <v>130</v>
      </c>
      <c r="B227" s="22">
        <v>420</v>
      </c>
      <c r="C227" s="22"/>
      <c r="D227" s="73"/>
      <c r="E227" s="73"/>
      <c r="F227" s="73"/>
      <c r="G227" s="73"/>
      <c r="H227" s="73"/>
      <c r="I227" s="73"/>
      <c r="J227" s="73"/>
    </row>
    <row r="228" spans="1:10" ht="18.75">
      <c r="A228" s="24" t="s">
        <v>131</v>
      </c>
      <c r="B228" s="22">
        <v>500</v>
      </c>
      <c r="C228" s="22" t="s">
        <v>107</v>
      </c>
      <c r="D228" s="73"/>
      <c r="E228" s="73"/>
      <c r="F228" s="73"/>
      <c r="G228" s="73"/>
      <c r="H228" s="73"/>
      <c r="I228" s="73"/>
      <c r="J228" s="73"/>
    </row>
    <row r="229" spans="1:10" ht="37.5">
      <c r="A229" s="24"/>
      <c r="B229" s="22"/>
      <c r="C229" s="48" t="s">
        <v>230</v>
      </c>
      <c r="D229" s="73"/>
      <c r="E229" s="73"/>
      <c r="F229" s="73"/>
      <c r="G229" s="73"/>
      <c r="H229" s="73"/>
      <c r="I229" s="73"/>
      <c r="J229" s="73"/>
    </row>
    <row r="230" spans="1:10" ht="18.75">
      <c r="A230" s="24" t="s">
        <v>132</v>
      </c>
      <c r="B230" s="22">
        <v>600</v>
      </c>
      <c r="C230" s="22" t="s">
        <v>107</v>
      </c>
      <c r="D230" s="73"/>
      <c r="E230" s="73"/>
      <c r="F230" s="73"/>
      <c r="G230" s="73"/>
      <c r="H230" s="73"/>
      <c r="I230" s="73"/>
      <c r="J230" s="73"/>
    </row>
    <row r="231" spans="1:10" ht="30" customHeight="1">
      <c r="A231" s="46"/>
      <c r="B231" s="43"/>
      <c r="C231" s="44"/>
      <c r="D231" s="44"/>
      <c r="E231" s="43"/>
      <c r="F231" s="43"/>
      <c r="G231" s="43"/>
      <c r="H231" s="43"/>
      <c r="I231" s="44"/>
      <c r="J231" s="44"/>
    </row>
    <row r="232" spans="1:10" ht="30" customHeight="1">
      <c r="A232" s="46"/>
      <c r="B232" s="43"/>
      <c r="C232" s="44"/>
      <c r="D232" s="44"/>
      <c r="E232" s="43"/>
      <c r="F232" s="43"/>
      <c r="G232" s="43"/>
      <c r="H232" s="43"/>
      <c r="I232" s="44"/>
      <c r="J232" s="44"/>
    </row>
    <row r="233" spans="1:11" ht="20.25" customHeight="1">
      <c r="A233" s="163" t="s">
        <v>97</v>
      </c>
      <c r="B233" s="163"/>
      <c r="C233" s="163"/>
      <c r="D233" s="163"/>
      <c r="E233" s="163"/>
      <c r="F233" s="163"/>
      <c r="G233" s="163"/>
      <c r="H233" s="163"/>
      <c r="I233" s="163"/>
      <c r="J233" s="163"/>
      <c r="K233" s="23"/>
    </row>
    <row r="234" spans="1:11" ht="20.25" customHeight="1">
      <c r="A234" s="164" t="s">
        <v>280</v>
      </c>
      <c r="B234" s="164"/>
      <c r="C234" s="164"/>
      <c r="D234" s="164"/>
      <c r="E234" s="164"/>
      <c r="F234" s="164"/>
      <c r="G234" s="164"/>
      <c r="H234" s="164"/>
      <c r="I234" s="164"/>
      <c r="J234" s="164"/>
      <c r="K234" s="41"/>
    </row>
    <row r="237" spans="1:10" ht="54" customHeight="1">
      <c r="A237" s="64" t="s">
        <v>48</v>
      </c>
      <c r="B237" s="64" t="s">
        <v>98</v>
      </c>
      <c r="C237" s="64" t="s">
        <v>99</v>
      </c>
      <c r="D237" s="160" t="s">
        <v>100</v>
      </c>
      <c r="E237" s="161"/>
      <c r="F237" s="161"/>
      <c r="G237" s="161"/>
      <c r="H237" s="161"/>
      <c r="I237" s="161"/>
      <c r="J237" s="161"/>
    </row>
    <row r="238" spans="1:10" ht="26.25" customHeight="1">
      <c r="A238" s="67"/>
      <c r="B238" s="67"/>
      <c r="C238" s="67"/>
      <c r="D238" s="64" t="s">
        <v>3</v>
      </c>
      <c r="E238" s="160" t="s">
        <v>2</v>
      </c>
      <c r="F238" s="161"/>
      <c r="G238" s="161"/>
      <c r="H238" s="161"/>
      <c r="I238" s="161"/>
      <c r="J238" s="161"/>
    </row>
    <row r="239" spans="1:10" ht="131.25" customHeight="1">
      <c r="A239" s="67"/>
      <c r="B239" s="67"/>
      <c r="C239" s="67"/>
      <c r="D239" s="67"/>
      <c r="E239" s="64" t="s">
        <v>166</v>
      </c>
      <c r="F239" s="65" t="s">
        <v>101</v>
      </c>
      <c r="G239" s="64" t="s">
        <v>102</v>
      </c>
      <c r="H239" s="64" t="s">
        <v>103</v>
      </c>
      <c r="I239" s="160" t="s">
        <v>104</v>
      </c>
      <c r="J239" s="162"/>
    </row>
    <row r="240" spans="1:10" ht="37.5">
      <c r="A240" s="36"/>
      <c r="B240" s="36"/>
      <c r="C240" s="36"/>
      <c r="D240" s="36"/>
      <c r="E240" s="36"/>
      <c r="F240" s="66"/>
      <c r="G240" s="36"/>
      <c r="H240" s="36"/>
      <c r="I240" s="22" t="s">
        <v>3</v>
      </c>
      <c r="J240" s="22" t="s">
        <v>105</v>
      </c>
    </row>
    <row r="241" spans="1:10" ht="18.75">
      <c r="A241" s="22">
        <v>1</v>
      </c>
      <c r="B241" s="22">
        <v>2</v>
      </c>
      <c r="C241" s="22">
        <v>3</v>
      </c>
      <c r="D241" s="22">
        <v>4</v>
      </c>
      <c r="E241" s="22">
        <v>5</v>
      </c>
      <c r="F241" s="22">
        <v>6</v>
      </c>
      <c r="G241" s="22">
        <v>7</v>
      </c>
      <c r="H241" s="22">
        <v>8</v>
      </c>
      <c r="I241" s="22">
        <v>9</v>
      </c>
      <c r="J241" s="22">
        <v>10</v>
      </c>
    </row>
    <row r="242" spans="1:10" ht="37.5">
      <c r="A242" s="38" t="s">
        <v>106</v>
      </c>
      <c r="B242" s="22">
        <v>100</v>
      </c>
      <c r="C242" s="22" t="s">
        <v>107</v>
      </c>
      <c r="D242" s="73">
        <f>E242+F242+G242+I242</f>
        <v>10845158.52</v>
      </c>
      <c r="E242" s="73">
        <f>E247</f>
        <v>10133850.129999999</v>
      </c>
      <c r="F242" s="73">
        <f>F251</f>
        <v>161308.39</v>
      </c>
      <c r="G242" s="73">
        <f>G251</f>
        <v>0</v>
      </c>
      <c r="H242" s="73">
        <f>H247</f>
        <v>0</v>
      </c>
      <c r="I242" s="73">
        <f>I243+I247+I249+I250+I252+I253</f>
        <v>550000</v>
      </c>
      <c r="J242" s="73">
        <f>J247</f>
        <v>0</v>
      </c>
    </row>
    <row r="243" spans="1:10" ht="18.75">
      <c r="A243" s="27" t="s">
        <v>2</v>
      </c>
      <c r="B243" s="64">
        <v>110</v>
      </c>
      <c r="C243" s="77"/>
      <c r="D243" s="93"/>
      <c r="E243" s="93" t="s">
        <v>107</v>
      </c>
      <c r="F243" s="93" t="s">
        <v>107</v>
      </c>
      <c r="G243" s="93" t="s">
        <v>107</v>
      </c>
      <c r="H243" s="93" t="s">
        <v>107</v>
      </c>
      <c r="I243" s="93"/>
      <c r="J243" s="93" t="s">
        <v>107</v>
      </c>
    </row>
    <row r="244" spans="1:10" ht="18.75">
      <c r="A244" s="75" t="s">
        <v>108</v>
      </c>
      <c r="B244" s="67"/>
      <c r="C244" s="78"/>
      <c r="D244" s="67"/>
      <c r="E244" s="67"/>
      <c r="F244" s="67"/>
      <c r="G244" s="67"/>
      <c r="H244" s="67"/>
      <c r="I244" s="67"/>
      <c r="J244" s="67"/>
    </row>
    <row r="245" spans="1:10" ht="18.75">
      <c r="A245" s="81"/>
      <c r="B245" s="36"/>
      <c r="C245" s="48"/>
      <c r="D245" s="36"/>
      <c r="E245" s="36"/>
      <c r="F245" s="36"/>
      <c r="G245" s="36"/>
      <c r="H245" s="36"/>
      <c r="I245" s="36"/>
      <c r="J245" s="36"/>
    </row>
    <row r="246" spans="1:10" ht="18.75">
      <c r="A246" s="39"/>
      <c r="B246" s="49"/>
      <c r="C246" s="47"/>
      <c r="D246" s="73"/>
      <c r="E246" s="73"/>
      <c r="F246" s="73"/>
      <c r="G246" s="73"/>
      <c r="H246" s="73"/>
      <c r="I246" s="73"/>
      <c r="J246" s="73"/>
    </row>
    <row r="247" spans="1:10" ht="18.75">
      <c r="A247" s="24" t="s">
        <v>109</v>
      </c>
      <c r="B247" s="22">
        <v>120</v>
      </c>
      <c r="C247" s="47" t="s">
        <v>180</v>
      </c>
      <c r="D247" s="73">
        <f>E247+H247+I247</f>
        <v>10683850.129999999</v>
      </c>
      <c r="E247" s="94">
        <f>E255</f>
        <v>10133850.129999999</v>
      </c>
      <c r="F247" s="73" t="s">
        <v>107</v>
      </c>
      <c r="G247" s="73" t="s">
        <v>107</v>
      </c>
      <c r="H247" s="73"/>
      <c r="I247" s="94">
        <f>I255</f>
        <v>550000</v>
      </c>
      <c r="J247" s="73"/>
    </row>
    <row r="248" spans="1:10" ht="18.75">
      <c r="A248" s="39"/>
      <c r="B248" s="49"/>
      <c r="C248" s="47"/>
      <c r="D248" s="73"/>
      <c r="E248" s="73"/>
      <c r="F248" s="73"/>
      <c r="G248" s="73"/>
      <c r="H248" s="73"/>
      <c r="I248" s="73"/>
      <c r="J248" s="73"/>
    </row>
    <row r="249" spans="1:10" ht="37.5">
      <c r="A249" s="24" t="s">
        <v>110</v>
      </c>
      <c r="B249" s="22">
        <v>130</v>
      </c>
      <c r="C249" s="47"/>
      <c r="D249" s="73"/>
      <c r="E249" s="73" t="s">
        <v>107</v>
      </c>
      <c r="F249" s="73" t="s">
        <v>107</v>
      </c>
      <c r="G249" s="73" t="s">
        <v>107</v>
      </c>
      <c r="H249" s="73" t="s">
        <v>107</v>
      </c>
      <c r="I249" s="73"/>
      <c r="J249" s="73" t="s">
        <v>107</v>
      </c>
    </row>
    <row r="250" spans="1:10" ht="93.75">
      <c r="A250" s="24" t="s">
        <v>111</v>
      </c>
      <c r="B250" s="22">
        <v>140</v>
      </c>
      <c r="C250" s="47"/>
      <c r="D250" s="73"/>
      <c r="E250" s="73" t="s">
        <v>107</v>
      </c>
      <c r="F250" s="73" t="s">
        <v>107</v>
      </c>
      <c r="G250" s="73" t="s">
        <v>107</v>
      </c>
      <c r="H250" s="73" t="s">
        <v>107</v>
      </c>
      <c r="I250" s="73"/>
      <c r="J250" s="73" t="s">
        <v>107</v>
      </c>
    </row>
    <row r="251" spans="1:10" ht="37.5">
      <c r="A251" s="24" t="s">
        <v>112</v>
      </c>
      <c r="B251" s="22">
        <v>150</v>
      </c>
      <c r="C251" s="47" t="s">
        <v>181</v>
      </c>
      <c r="D251" s="73">
        <f>F251+G251</f>
        <v>161308.39</v>
      </c>
      <c r="E251" s="73" t="s">
        <v>107</v>
      </c>
      <c r="F251" s="94">
        <f>F255</f>
        <v>161308.39</v>
      </c>
      <c r="G251" s="73"/>
      <c r="H251" s="73" t="s">
        <v>107</v>
      </c>
      <c r="I251" s="73" t="s">
        <v>107</v>
      </c>
      <c r="J251" s="73" t="s">
        <v>107</v>
      </c>
    </row>
    <row r="252" spans="1:10" ht="18.75">
      <c r="A252" s="24" t="s">
        <v>113</v>
      </c>
      <c r="B252" s="22">
        <v>160</v>
      </c>
      <c r="C252" s="47"/>
      <c r="D252" s="73"/>
      <c r="E252" s="73" t="s">
        <v>107</v>
      </c>
      <c r="F252" s="73" t="s">
        <v>107</v>
      </c>
      <c r="G252" s="73" t="s">
        <v>107</v>
      </c>
      <c r="H252" s="73" t="s">
        <v>107</v>
      </c>
      <c r="I252" s="73"/>
      <c r="J252" s="73"/>
    </row>
    <row r="253" spans="1:10" ht="18.75">
      <c r="A253" s="24" t="s">
        <v>114</v>
      </c>
      <c r="B253" s="22">
        <v>180</v>
      </c>
      <c r="C253" s="47" t="s">
        <v>107</v>
      </c>
      <c r="D253" s="73"/>
      <c r="E253" s="73" t="s">
        <v>107</v>
      </c>
      <c r="F253" s="73" t="s">
        <v>107</v>
      </c>
      <c r="G253" s="73" t="s">
        <v>107</v>
      </c>
      <c r="H253" s="73" t="s">
        <v>107</v>
      </c>
      <c r="I253" s="73"/>
      <c r="J253" s="73" t="s">
        <v>107</v>
      </c>
    </row>
    <row r="254" spans="1:10" ht="18.75">
      <c r="A254" s="39"/>
      <c r="B254" s="49"/>
      <c r="C254" s="22"/>
      <c r="D254" s="73"/>
      <c r="E254" s="73"/>
      <c r="F254" s="73"/>
      <c r="G254" s="73"/>
      <c r="H254" s="73"/>
      <c r="I254" s="73"/>
      <c r="J254" s="73"/>
    </row>
    <row r="255" spans="1:10" ht="18.75">
      <c r="A255" s="38" t="s">
        <v>115</v>
      </c>
      <c r="B255" s="22">
        <v>200</v>
      </c>
      <c r="C255" s="22" t="s">
        <v>107</v>
      </c>
      <c r="D255" s="73">
        <f aca="true" t="shared" si="14" ref="D255:J255">D256+D287+SUM(D289:D293)+D301+D302</f>
        <v>10845158.52</v>
      </c>
      <c r="E255" s="73">
        <f t="shared" si="14"/>
        <v>10133850.129999999</v>
      </c>
      <c r="F255" s="73">
        <f t="shared" si="14"/>
        <v>161308.39</v>
      </c>
      <c r="G255" s="73">
        <f t="shared" si="14"/>
        <v>0</v>
      </c>
      <c r="H255" s="73">
        <f t="shared" si="14"/>
        <v>0</v>
      </c>
      <c r="I255" s="73">
        <f t="shared" si="14"/>
        <v>550000</v>
      </c>
      <c r="J255" s="73">
        <f t="shared" si="14"/>
        <v>0</v>
      </c>
    </row>
    <row r="256" spans="1:10" ht="37.5">
      <c r="A256" s="24" t="s">
        <v>116</v>
      </c>
      <c r="B256" s="22">
        <v>210</v>
      </c>
      <c r="C256" s="22" t="s">
        <v>183</v>
      </c>
      <c r="D256" s="73">
        <f aca="true" t="shared" si="15" ref="D256:J256">D257+SUM(D280:D286)</f>
        <v>8544786</v>
      </c>
      <c r="E256" s="73">
        <f t="shared" si="15"/>
        <v>8399930.34</v>
      </c>
      <c r="F256" s="73">
        <f t="shared" si="15"/>
        <v>144855.66</v>
      </c>
      <c r="G256" s="73">
        <f t="shared" si="15"/>
        <v>0</v>
      </c>
      <c r="H256" s="73">
        <f t="shared" si="15"/>
        <v>0</v>
      </c>
      <c r="I256" s="73">
        <f t="shared" si="15"/>
        <v>0</v>
      </c>
      <c r="J256" s="73">
        <f t="shared" si="15"/>
        <v>0</v>
      </c>
    </row>
    <row r="257" spans="1:10" ht="18.75">
      <c r="A257" s="27" t="s">
        <v>82</v>
      </c>
      <c r="B257" s="64">
        <v>211</v>
      </c>
      <c r="C257" s="64" t="s">
        <v>183</v>
      </c>
      <c r="D257" s="93">
        <f aca="true" t="shared" si="16" ref="D257:J257">SUM(D260:D279)</f>
        <v>8399150.34</v>
      </c>
      <c r="E257" s="93">
        <f t="shared" si="16"/>
        <v>8399150.34</v>
      </c>
      <c r="F257" s="93">
        <f t="shared" si="16"/>
        <v>0</v>
      </c>
      <c r="G257" s="93">
        <f t="shared" si="16"/>
        <v>0</v>
      </c>
      <c r="H257" s="93">
        <f t="shared" si="16"/>
        <v>0</v>
      </c>
      <c r="I257" s="93">
        <f t="shared" si="16"/>
        <v>0</v>
      </c>
      <c r="J257" s="93">
        <f t="shared" si="16"/>
        <v>0</v>
      </c>
    </row>
    <row r="258" spans="1:10" ht="12.75" customHeight="1">
      <c r="A258" s="68" t="s">
        <v>182</v>
      </c>
      <c r="B258" s="82"/>
      <c r="C258" s="67"/>
      <c r="D258" s="67"/>
      <c r="E258" s="67"/>
      <c r="F258" s="67"/>
      <c r="G258" s="67"/>
      <c r="H258" s="67"/>
      <c r="I258" s="67"/>
      <c r="J258" s="67"/>
    </row>
    <row r="259" spans="1:10" ht="27" customHeight="1">
      <c r="A259" s="76"/>
      <c r="B259" s="82"/>
      <c r="C259" s="36"/>
      <c r="D259" s="36"/>
      <c r="E259" s="36"/>
      <c r="F259" s="36"/>
      <c r="G259" s="36"/>
      <c r="H259" s="36"/>
      <c r="I259" s="36"/>
      <c r="J259" s="36"/>
    </row>
    <row r="260" spans="1:10" ht="37.5">
      <c r="A260" s="79" t="s">
        <v>167</v>
      </c>
      <c r="B260" s="82"/>
      <c r="C260" s="48" t="s">
        <v>223</v>
      </c>
      <c r="D260" s="92">
        <f>SUM(E260:I260)</f>
        <v>0</v>
      </c>
      <c r="E260" s="92"/>
      <c r="F260" s="92"/>
      <c r="G260" s="92"/>
      <c r="H260" s="92"/>
      <c r="I260" s="92"/>
      <c r="J260" s="92"/>
    </row>
    <row r="261" spans="1:10" ht="18.75" hidden="1">
      <c r="A261" s="83"/>
      <c r="B261" s="82"/>
      <c r="C261" s="48" t="s">
        <v>229</v>
      </c>
      <c r="D261" s="92">
        <f>SUM(E261:I261)</f>
        <v>0</v>
      </c>
      <c r="E261" s="92"/>
      <c r="F261" s="92"/>
      <c r="G261" s="92"/>
      <c r="H261" s="92"/>
      <c r="I261" s="92"/>
      <c r="J261" s="92"/>
    </row>
    <row r="262" spans="1:10" ht="37.5">
      <c r="A262" s="83"/>
      <c r="B262" s="82"/>
      <c r="C262" s="48" t="s">
        <v>230</v>
      </c>
      <c r="D262" s="92">
        <f>SUM(E262:I262)</f>
        <v>1661160.28</v>
      </c>
      <c r="E262" s="92">
        <f>1637160.28+24000</f>
        <v>1661160.28</v>
      </c>
      <c r="F262" s="92"/>
      <c r="G262" s="92"/>
      <c r="H262" s="92"/>
      <c r="I262" s="92"/>
      <c r="J262" s="92"/>
    </row>
    <row r="263" spans="1:10" ht="37.5">
      <c r="A263" s="83"/>
      <c r="B263" s="82"/>
      <c r="C263" s="48" t="s">
        <v>231</v>
      </c>
      <c r="D263" s="92">
        <f aca="true" t="shared" si="17" ref="D263:D293">SUM(E263:I263)</f>
        <v>3089706.95</v>
      </c>
      <c r="E263" s="92">
        <f>3001706.95+88000</f>
        <v>3089706.95</v>
      </c>
      <c r="F263" s="92"/>
      <c r="G263" s="92"/>
      <c r="H263" s="92"/>
      <c r="I263" s="92"/>
      <c r="J263" s="92"/>
    </row>
    <row r="264" spans="1:10" ht="37.5">
      <c r="A264" s="83"/>
      <c r="B264" s="82"/>
      <c r="C264" s="48" t="s">
        <v>232</v>
      </c>
      <c r="D264" s="92">
        <f t="shared" si="17"/>
        <v>1700093.09</v>
      </c>
      <c r="E264" s="92">
        <f>1647893.09+52200</f>
        <v>1700093.09</v>
      </c>
      <c r="F264" s="92"/>
      <c r="G264" s="92"/>
      <c r="H264" s="92"/>
      <c r="I264" s="92"/>
      <c r="J264" s="92"/>
    </row>
    <row r="265" spans="1:10" ht="18.75">
      <c r="A265" s="83"/>
      <c r="B265" s="82"/>
      <c r="C265" s="48"/>
      <c r="D265" s="92">
        <f t="shared" si="17"/>
        <v>0</v>
      </c>
      <c r="E265" s="92"/>
      <c r="F265" s="92"/>
      <c r="G265" s="92"/>
      <c r="H265" s="92"/>
      <c r="I265" s="92"/>
      <c r="J265" s="92"/>
    </row>
    <row r="266" spans="1:10" ht="18.75">
      <c r="A266" s="83"/>
      <c r="B266" s="82"/>
      <c r="C266" s="48"/>
      <c r="D266" s="92">
        <f t="shared" si="17"/>
        <v>0</v>
      </c>
      <c r="E266" s="92"/>
      <c r="F266" s="92"/>
      <c r="G266" s="92"/>
      <c r="H266" s="92"/>
      <c r="I266" s="92"/>
      <c r="J266" s="92"/>
    </row>
    <row r="267" spans="1:10" ht="18.75" hidden="1">
      <c r="A267" s="83"/>
      <c r="B267" s="82"/>
      <c r="C267" s="48"/>
      <c r="D267" s="92">
        <f t="shared" si="17"/>
        <v>0</v>
      </c>
      <c r="E267" s="92"/>
      <c r="F267" s="92"/>
      <c r="G267" s="92"/>
      <c r="H267" s="92"/>
      <c r="I267" s="92"/>
      <c r="J267" s="92"/>
    </row>
    <row r="268" spans="1:10" ht="18.75" hidden="1">
      <c r="A268" s="83"/>
      <c r="B268" s="82"/>
      <c r="C268" s="48"/>
      <c r="D268" s="92">
        <f t="shared" si="17"/>
        <v>0</v>
      </c>
      <c r="E268" s="92"/>
      <c r="F268" s="92"/>
      <c r="G268" s="92"/>
      <c r="H268" s="92"/>
      <c r="I268" s="92"/>
      <c r="J268" s="92"/>
    </row>
    <row r="269" spans="1:10" ht="18.75">
      <c r="A269" s="84"/>
      <c r="B269" s="82"/>
      <c r="C269" s="48"/>
      <c r="D269" s="92">
        <f t="shared" si="17"/>
        <v>0</v>
      </c>
      <c r="E269" s="92"/>
      <c r="F269" s="92"/>
      <c r="G269" s="92"/>
      <c r="H269" s="92"/>
      <c r="I269" s="92"/>
      <c r="J269" s="92"/>
    </row>
    <row r="270" spans="1:10" ht="37.5">
      <c r="A270" s="80" t="s">
        <v>168</v>
      </c>
      <c r="B270" s="82"/>
      <c r="C270" s="48" t="s">
        <v>224</v>
      </c>
      <c r="D270" s="92">
        <f t="shared" si="17"/>
        <v>0</v>
      </c>
      <c r="E270" s="92"/>
      <c r="F270" s="92"/>
      <c r="G270" s="92"/>
      <c r="H270" s="92"/>
      <c r="I270" s="92"/>
      <c r="J270" s="92"/>
    </row>
    <row r="271" spans="1:10" ht="37.5">
      <c r="A271" s="85"/>
      <c r="B271" s="82"/>
      <c r="C271" s="48" t="s">
        <v>225</v>
      </c>
      <c r="D271" s="92">
        <f t="shared" si="17"/>
        <v>0</v>
      </c>
      <c r="E271" s="92"/>
      <c r="F271" s="92"/>
      <c r="G271" s="92"/>
      <c r="H271" s="92"/>
      <c r="I271" s="92"/>
      <c r="J271" s="92"/>
    </row>
    <row r="272" spans="1:10" ht="37.5">
      <c r="A272" s="85"/>
      <c r="B272" s="82"/>
      <c r="C272" s="48" t="s">
        <v>226</v>
      </c>
      <c r="D272" s="92">
        <f t="shared" si="17"/>
        <v>501670.4</v>
      </c>
      <c r="E272" s="92">
        <f>501670.4</f>
        <v>501670.4</v>
      </c>
      <c r="F272" s="92"/>
      <c r="G272" s="92"/>
      <c r="H272" s="92"/>
      <c r="I272" s="92"/>
      <c r="J272" s="92"/>
    </row>
    <row r="273" spans="1:10" ht="37.5">
      <c r="A273" s="85"/>
      <c r="B273" s="82"/>
      <c r="C273" s="48" t="s">
        <v>227</v>
      </c>
      <c r="D273" s="92">
        <f t="shared" si="17"/>
        <v>933091.5</v>
      </c>
      <c r="E273" s="92">
        <v>933091.5</v>
      </c>
      <c r="F273" s="92"/>
      <c r="G273" s="92"/>
      <c r="H273" s="92"/>
      <c r="I273" s="92"/>
      <c r="J273" s="92"/>
    </row>
    <row r="274" spans="1:10" ht="37.5">
      <c r="A274" s="85"/>
      <c r="B274" s="82"/>
      <c r="C274" s="48" t="s">
        <v>228</v>
      </c>
      <c r="D274" s="92">
        <f t="shared" si="17"/>
        <v>513428.12</v>
      </c>
      <c r="E274" s="92">
        <v>513428.12</v>
      </c>
      <c r="F274" s="92"/>
      <c r="G274" s="92"/>
      <c r="H274" s="92"/>
      <c r="I274" s="92"/>
      <c r="J274" s="92"/>
    </row>
    <row r="275" spans="1:10" ht="18.75" hidden="1">
      <c r="A275" s="85"/>
      <c r="B275" s="82"/>
      <c r="C275" s="48"/>
      <c r="D275" s="92">
        <f t="shared" si="17"/>
        <v>0</v>
      </c>
      <c r="E275" s="92"/>
      <c r="F275" s="92"/>
      <c r="G275" s="92"/>
      <c r="H275" s="92"/>
      <c r="I275" s="92"/>
      <c r="J275" s="92"/>
    </row>
    <row r="276" spans="1:10" ht="18.75" hidden="1">
      <c r="A276" s="85"/>
      <c r="B276" s="82"/>
      <c r="C276" s="48"/>
      <c r="D276" s="92">
        <f t="shared" si="17"/>
        <v>0</v>
      </c>
      <c r="E276" s="92"/>
      <c r="F276" s="92"/>
      <c r="G276" s="92"/>
      <c r="H276" s="92"/>
      <c r="I276" s="92"/>
      <c r="J276" s="92"/>
    </row>
    <row r="277" spans="1:10" ht="18.75" hidden="1">
      <c r="A277" s="85"/>
      <c r="B277" s="82"/>
      <c r="C277" s="48"/>
      <c r="D277" s="92">
        <f t="shared" si="17"/>
        <v>0</v>
      </c>
      <c r="E277" s="92"/>
      <c r="F277" s="92"/>
      <c r="G277" s="92"/>
      <c r="H277" s="92"/>
      <c r="I277" s="92"/>
      <c r="J277" s="92"/>
    </row>
    <row r="278" spans="1:10" ht="18.75" hidden="1">
      <c r="A278" s="85"/>
      <c r="B278" s="82"/>
      <c r="C278" s="48"/>
      <c r="D278" s="92">
        <f t="shared" si="17"/>
        <v>0</v>
      </c>
      <c r="E278" s="92"/>
      <c r="F278" s="92"/>
      <c r="G278" s="92"/>
      <c r="H278" s="92"/>
      <c r="I278" s="92"/>
      <c r="J278" s="92"/>
    </row>
    <row r="279" spans="1:10" ht="18.75" hidden="1">
      <c r="A279" s="86"/>
      <c r="B279" s="87"/>
      <c r="C279" s="48"/>
      <c r="D279" s="92">
        <f t="shared" si="17"/>
        <v>0</v>
      </c>
      <c r="E279" s="92"/>
      <c r="F279" s="92"/>
      <c r="G279" s="92"/>
      <c r="H279" s="92"/>
      <c r="I279" s="92"/>
      <c r="J279" s="92"/>
    </row>
    <row r="280" spans="1:10" ht="37.5">
      <c r="A280" s="70" t="s">
        <v>169</v>
      </c>
      <c r="B280" s="64">
        <v>212</v>
      </c>
      <c r="C280" s="48" t="s">
        <v>269</v>
      </c>
      <c r="D280" s="92">
        <f t="shared" si="17"/>
        <v>12780</v>
      </c>
      <c r="E280" s="73">
        <v>780</v>
      </c>
      <c r="F280" s="73">
        <v>12000</v>
      </c>
      <c r="G280" s="73"/>
      <c r="H280" s="73"/>
      <c r="I280" s="73"/>
      <c r="J280" s="73"/>
    </row>
    <row r="281" spans="1:10" ht="37.5">
      <c r="A281" s="85"/>
      <c r="B281" s="71"/>
      <c r="C281" s="48" t="s">
        <v>273</v>
      </c>
      <c r="D281" s="92">
        <f t="shared" si="17"/>
        <v>3000</v>
      </c>
      <c r="E281" s="73"/>
      <c r="F281" s="73">
        <v>3000</v>
      </c>
      <c r="G281" s="73"/>
      <c r="H281" s="73"/>
      <c r="I281" s="73"/>
      <c r="J281" s="73"/>
    </row>
    <row r="282" spans="1:10" ht="37.5">
      <c r="A282" s="85"/>
      <c r="B282" s="71"/>
      <c r="C282" s="48" t="s">
        <v>282</v>
      </c>
      <c r="D282" s="92">
        <f t="shared" si="17"/>
        <v>20000</v>
      </c>
      <c r="E282" s="73"/>
      <c r="F282" s="73">
        <v>20000</v>
      </c>
      <c r="G282" s="73"/>
      <c r="H282" s="73"/>
      <c r="I282" s="73"/>
      <c r="J282" s="73"/>
    </row>
    <row r="283" spans="1:10" ht="37.5">
      <c r="A283" s="85"/>
      <c r="B283" s="71"/>
      <c r="C283" s="48" t="s">
        <v>283</v>
      </c>
      <c r="D283" s="92">
        <f t="shared" si="17"/>
        <v>109855.66</v>
      </c>
      <c r="E283" s="73"/>
      <c r="F283" s="73">
        <v>109855.66</v>
      </c>
      <c r="G283" s="73"/>
      <c r="H283" s="73"/>
      <c r="I283" s="73"/>
      <c r="J283" s="73"/>
    </row>
    <row r="284" spans="1:10" ht="18.75" hidden="1">
      <c r="A284" s="85"/>
      <c r="B284" s="71"/>
      <c r="C284" s="47"/>
      <c r="D284" s="92">
        <f t="shared" si="17"/>
        <v>0</v>
      </c>
      <c r="E284" s="73"/>
      <c r="F284" s="73"/>
      <c r="G284" s="73"/>
      <c r="H284" s="73"/>
      <c r="I284" s="73"/>
      <c r="J284" s="73"/>
    </row>
    <row r="285" spans="1:10" ht="18.75" hidden="1">
      <c r="A285" s="85"/>
      <c r="B285" s="71"/>
      <c r="C285" s="47"/>
      <c r="D285" s="92">
        <f t="shared" si="17"/>
        <v>0</v>
      </c>
      <c r="E285" s="73"/>
      <c r="F285" s="73"/>
      <c r="G285" s="73"/>
      <c r="H285" s="73"/>
      <c r="I285" s="73"/>
      <c r="J285" s="73"/>
    </row>
    <row r="286" spans="1:10" ht="18.75" hidden="1">
      <c r="A286" s="86"/>
      <c r="B286" s="72"/>
      <c r="C286" s="47"/>
      <c r="D286" s="92">
        <f t="shared" si="17"/>
        <v>0</v>
      </c>
      <c r="E286" s="73"/>
      <c r="F286" s="73"/>
      <c r="G286" s="73"/>
      <c r="H286" s="73"/>
      <c r="I286" s="73"/>
      <c r="J286" s="73"/>
    </row>
    <row r="287" spans="1:10" ht="39.75" customHeight="1">
      <c r="A287" s="24" t="s">
        <v>117</v>
      </c>
      <c r="B287" s="22">
        <v>220</v>
      </c>
      <c r="C287" s="47"/>
      <c r="D287" s="92">
        <f t="shared" si="17"/>
        <v>0</v>
      </c>
      <c r="E287" s="73"/>
      <c r="F287" s="73"/>
      <c r="G287" s="73"/>
      <c r="H287" s="73"/>
      <c r="I287" s="73"/>
      <c r="J287" s="73"/>
    </row>
    <row r="288" spans="1:10" ht="18.75">
      <c r="A288" s="29"/>
      <c r="B288" s="49"/>
      <c r="C288" s="47"/>
      <c r="D288" s="92">
        <f t="shared" si="17"/>
        <v>0</v>
      </c>
      <c r="E288" s="73"/>
      <c r="F288" s="73"/>
      <c r="G288" s="73"/>
      <c r="H288" s="73"/>
      <c r="I288" s="73"/>
      <c r="J288" s="73"/>
    </row>
    <row r="289" spans="1:10" ht="37.5">
      <c r="A289" s="30" t="s">
        <v>118</v>
      </c>
      <c r="B289" s="64">
        <v>230</v>
      </c>
      <c r="C289" s="48" t="s">
        <v>257</v>
      </c>
      <c r="D289" s="92">
        <f t="shared" si="17"/>
        <v>0</v>
      </c>
      <c r="E289" s="73"/>
      <c r="F289" s="73"/>
      <c r="G289" s="73"/>
      <c r="H289" s="73"/>
      <c r="I289" s="73"/>
      <c r="J289" s="73"/>
    </row>
    <row r="290" spans="1:10" ht="37.5">
      <c r="A290" s="88"/>
      <c r="B290" s="71"/>
      <c r="C290" s="48" t="s">
        <v>258</v>
      </c>
      <c r="D290" s="92">
        <f t="shared" si="17"/>
        <v>0</v>
      </c>
      <c r="E290" s="73"/>
      <c r="F290" s="73"/>
      <c r="G290" s="73"/>
      <c r="H290" s="73"/>
      <c r="I290" s="73"/>
      <c r="J290" s="73"/>
    </row>
    <row r="291" spans="1:10" ht="37.5">
      <c r="A291" s="88"/>
      <c r="B291" s="71"/>
      <c r="C291" s="48" t="s">
        <v>265</v>
      </c>
      <c r="D291" s="92">
        <f t="shared" si="17"/>
        <v>0</v>
      </c>
      <c r="E291" s="73"/>
      <c r="F291" s="73"/>
      <c r="G291" s="73"/>
      <c r="H291" s="73"/>
      <c r="I291" s="73"/>
      <c r="J291" s="73"/>
    </row>
    <row r="292" spans="1:10" ht="18.75" hidden="1">
      <c r="A292" s="88"/>
      <c r="B292" s="71"/>
      <c r="C292" s="47"/>
      <c r="D292" s="92">
        <f t="shared" si="17"/>
        <v>0</v>
      </c>
      <c r="E292" s="73"/>
      <c r="F292" s="73"/>
      <c r="G292" s="73"/>
      <c r="H292" s="73"/>
      <c r="I292" s="73"/>
      <c r="J292" s="73"/>
    </row>
    <row r="293" spans="1:10" ht="18.75" hidden="1">
      <c r="A293" s="89"/>
      <c r="B293" s="72"/>
      <c r="C293" s="47"/>
      <c r="D293" s="92">
        <f t="shared" si="17"/>
        <v>0</v>
      </c>
      <c r="E293" s="73"/>
      <c r="F293" s="73"/>
      <c r="G293" s="73"/>
      <c r="H293" s="73"/>
      <c r="I293" s="73"/>
      <c r="J293" s="73"/>
    </row>
    <row r="294" spans="1:10" ht="18" customHeight="1">
      <c r="A294" s="29" t="s">
        <v>82</v>
      </c>
      <c r="B294" s="49"/>
      <c r="C294" s="47"/>
      <c r="D294" s="73"/>
      <c r="E294" s="73"/>
      <c r="F294" s="73"/>
      <c r="G294" s="73"/>
      <c r="H294" s="73"/>
      <c r="I294" s="73"/>
      <c r="J294" s="73"/>
    </row>
    <row r="295" spans="1:10" ht="18.75">
      <c r="A295" s="30" t="s">
        <v>119</v>
      </c>
      <c r="B295" s="64">
        <v>240</v>
      </c>
      <c r="C295" s="77"/>
      <c r="D295" s="93"/>
      <c r="E295" s="93"/>
      <c r="F295" s="93"/>
      <c r="G295" s="93"/>
      <c r="H295" s="93"/>
      <c r="I295" s="93"/>
      <c r="J295" s="93"/>
    </row>
    <row r="296" spans="1:10" ht="18.75">
      <c r="A296" s="76"/>
      <c r="B296" s="90"/>
      <c r="C296" s="78"/>
      <c r="D296" s="67"/>
      <c r="E296" s="67"/>
      <c r="F296" s="67"/>
      <c r="G296" s="67"/>
      <c r="H296" s="67"/>
      <c r="I296" s="67"/>
      <c r="J296" s="67"/>
    </row>
    <row r="297" spans="1:10" ht="18.75">
      <c r="A297" s="75" t="s">
        <v>120</v>
      </c>
      <c r="B297" s="90"/>
      <c r="C297" s="78"/>
      <c r="D297" s="67"/>
      <c r="E297" s="67"/>
      <c r="F297" s="67"/>
      <c r="G297" s="67"/>
      <c r="H297" s="67"/>
      <c r="I297" s="67"/>
      <c r="J297" s="67"/>
    </row>
    <row r="298" spans="1:10" ht="18.75">
      <c r="A298" s="76"/>
      <c r="B298" s="90"/>
      <c r="C298" s="78"/>
      <c r="D298" s="67"/>
      <c r="E298" s="67"/>
      <c r="F298" s="67"/>
      <c r="G298" s="67"/>
      <c r="H298" s="67"/>
      <c r="I298" s="67"/>
      <c r="J298" s="67"/>
    </row>
    <row r="299" spans="1:10" ht="18.75">
      <c r="A299" s="28" t="s">
        <v>121</v>
      </c>
      <c r="B299" s="90"/>
      <c r="C299" s="48"/>
      <c r="D299" s="36"/>
      <c r="E299" s="36"/>
      <c r="F299" s="36"/>
      <c r="G299" s="36"/>
      <c r="H299" s="36"/>
      <c r="I299" s="36"/>
      <c r="J299" s="36"/>
    </row>
    <row r="300" spans="1:10" ht="18.75">
      <c r="A300" s="39"/>
      <c r="B300" s="49"/>
      <c r="C300" s="47"/>
      <c r="D300" s="73"/>
      <c r="E300" s="73"/>
      <c r="F300" s="73"/>
      <c r="G300" s="73"/>
      <c r="H300" s="73"/>
      <c r="I300" s="73"/>
      <c r="J300" s="73"/>
    </row>
    <row r="301" spans="1:10" ht="37.5">
      <c r="A301" s="24" t="s">
        <v>122</v>
      </c>
      <c r="B301" s="22">
        <v>250</v>
      </c>
      <c r="C301" s="47"/>
      <c r="D301" s="92">
        <f>SUM(E301:I301)</f>
        <v>0</v>
      </c>
      <c r="E301" s="73"/>
      <c r="F301" s="73"/>
      <c r="G301" s="73"/>
      <c r="H301" s="73"/>
      <c r="I301" s="73"/>
      <c r="J301" s="73"/>
    </row>
    <row r="302" spans="1:10" ht="37.5">
      <c r="A302" s="24" t="s">
        <v>123</v>
      </c>
      <c r="B302" s="64">
        <v>260</v>
      </c>
      <c r="C302" s="22" t="s">
        <v>107</v>
      </c>
      <c r="D302" s="73">
        <f aca="true" t="shared" si="18" ref="D302:J302">SUM(D303:D333)</f>
        <v>2300372.52</v>
      </c>
      <c r="E302" s="73">
        <f t="shared" si="18"/>
        <v>1733919.79</v>
      </c>
      <c r="F302" s="73">
        <f t="shared" si="18"/>
        <v>16452.73</v>
      </c>
      <c r="G302" s="73">
        <f t="shared" si="18"/>
        <v>0</v>
      </c>
      <c r="H302" s="73">
        <f t="shared" si="18"/>
        <v>0</v>
      </c>
      <c r="I302" s="73">
        <f t="shared" si="18"/>
        <v>550000</v>
      </c>
      <c r="J302" s="73">
        <f t="shared" si="18"/>
        <v>0</v>
      </c>
    </row>
    <row r="303" spans="1:10" ht="37.5">
      <c r="A303" s="70" t="s">
        <v>170</v>
      </c>
      <c r="B303" s="71"/>
      <c r="C303" s="48" t="s">
        <v>233</v>
      </c>
      <c r="D303" s="92">
        <f aca="true" t="shared" si="19" ref="D303:D312">SUM(E303:I303)</f>
        <v>7142.4</v>
      </c>
      <c r="E303" s="73">
        <v>7142.4</v>
      </c>
      <c r="F303" s="73"/>
      <c r="G303" s="73"/>
      <c r="H303" s="73"/>
      <c r="I303" s="73"/>
      <c r="J303" s="73"/>
    </row>
    <row r="304" spans="1:10" ht="37.5">
      <c r="A304" s="68"/>
      <c r="B304" s="71"/>
      <c r="C304" s="48" t="s">
        <v>234</v>
      </c>
      <c r="D304" s="92">
        <f t="shared" si="19"/>
        <v>21600</v>
      </c>
      <c r="E304" s="73">
        <v>21600</v>
      </c>
      <c r="F304" s="73"/>
      <c r="G304" s="73"/>
      <c r="H304" s="73"/>
      <c r="I304" s="73"/>
      <c r="J304" s="73"/>
    </row>
    <row r="305" spans="1:10" ht="18.75" hidden="1">
      <c r="A305" s="69"/>
      <c r="B305" s="71"/>
      <c r="C305" s="22"/>
      <c r="D305" s="92">
        <f t="shared" si="19"/>
        <v>0</v>
      </c>
      <c r="E305" s="73"/>
      <c r="F305" s="73"/>
      <c r="G305" s="73"/>
      <c r="H305" s="73"/>
      <c r="I305" s="73"/>
      <c r="J305" s="73"/>
    </row>
    <row r="306" spans="1:10" ht="18.75">
      <c r="A306" s="24" t="s">
        <v>171</v>
      </c>
      <c r="B306" s="71"/>
      <c r="C306" s="22"/>
      <c r="D306" s="92">
        <f t="shared" si="19"/>
        <v>0</v>
      </c>
      <c r="E306" s="73"/>
      <c r="F306" s="73"/>
      <c r="G306" s="73"/>
      <c r="H306" s="73"/>
      <c r="I306" s="73"/>
      <c r="J306" s="73"/>
    </row>
    <row r="307" spans="1:10" ht="37.5">
      <c r="A307" s="24" t="s">
        <v>172</v>
      </c>
      <c r="B307" s="71"/>
      <c r="C307" s="48" t="s">
        <v>235</v>
      </c>
      <c r="D307" s="92">
        <f t="shared" si="19"/>
        <v>894089.15</v>
      </c>
      <c r="E307" s="73">
        <v>894089.15</v>
      </c>
      <c r="F307" s="73"/>
      <c r="G307" s="73"/>
      <c r="H307" s="73"/>
      <c r="I307" s="73"/>
      <c r="J307" s="73"/>
    </row>
    <row r="308" spans="1:10" ht="37.5">
      <c r="A308" s="24" t="s">
        <v>173</v>
      </c>
      <c r="B308" s="71"/>
      <c r="C308" s="22"/>
      <c r="D308" s="92">
        <f t="shared" si="19"/>
        <v>0</v>
      </c>
      <c r="E308" s="73"/>
      <c r="F308" s="73"/>
      <c r="G308" s="73"/>
      <c r="H308" s="73"/>
      <c r="I308" s="73"/>
      <c r="J308" s="73"/>
    </row>
    <row r="309" spans="1:10" ht="37.5">
      <c r="A309" s="70" t="s">
        <v>174</v>
      </c>
      <c r="B309" s="71"/>
      <c r="C309" s="48" t="s">
        <v>234</v>
      </c>
      <c r="D309" s="92">
        <f t="shared" si="19"/>
        <v>29800</v>
      </c>
      <c r="E309" s="73">
        <v>29800</v>
      </c>
      <c r="F309" s="73"/>
      <c r="G309" s="73"/>
      <c r="H309" s="73"/>
      <c r="I309" s="73"/>
      <c r="J309" s="73"/>
    </row>
    <row r="310" spans="1:10" ht="37.5">
      <c r="A310" s="68"/>
      <c r="B310" s="71"/>
      <c r="C310" s="48" t="s">
        <v>235</v>
      </c>
      <c r="D310" s="92">
        <f t="shared" si="19"/>
        <v>75440</v>
      </c>
      <c r="E310" s="73">
        <v>75440</v>
      </c>
      <c r="F310" s="73"/>
      <c r="G310" s="73"/>
      <c r="H310" s="73"/>
      <c r="I310" s="73"/>
      <c r="J310" s="73"/>
    </row>
    <row r="311" spans="1:10" ht="37.5">
      <c r="A311" s="68"/>
      <c r="B311" s="71"/>
      <c r="C311" s="48" t="s">
        <v>233</v>
      </c>
      <c r="D311" s="92">
        <f t="shared" si="19"/>
        <v>0</v>
      </c>
      <c r="E311" s="73"/>
      <c r="F311" s="73"/>
      <c r="G311" s="73"/>
      <c r="H311" s="73"/>
      <c r="I311" s="73"/>
      <c r="J311" s="73"/>
    </row>
    <row r="312" spans="1:10" ht="37.5">
      <c r="A312" s="69"/>
      <c r="B312" s="71"/>
      <c r="C312" s="48" t="s">
        <v>263</v>
      </c>
      <c r="D312" s="92">
        <f t="shared" si="19"/>
        <v>0</v>
      </c>
      <c r="E312" s="73"/>
      <c r="F312" s="73"/>
      <c r="G312" s="73"/>
      <c r="H312" s="73"/>
      <c r="I312" s="73"/>
      <c r="J312" s="73"/>
    </row>
    <row r="313" spans="1:10" ht="18.75">
      <c r="A313" s="70" t="s">
        <v>175</v>
      </c>
      <c r="B313" s="71"/>
      <c r="C313" s="91"/>
      <c r="D313" s="92"/>
      <c r="E313" s="73"/>
      <c r="F313" s="73"/>
      <c r="G313" s="73"/>
      <c r="H313" s="73"/>
      <c r="I313" s="73"/>
      <c r="J313" s="73"/>
    </row>
    <row r="314" spans="1:10" ht="37.5">
      <c r="A314" s="70" t="s">
        <v>175</v>
      </c>
      <c r="B314" s="71"/>
      <c r="C314" s="48" t="s">
        <v>233</v>
      </c>
      <c r="D314" s="92">
        <f aca="true" t="shared" si="20" ref="D314:D333">SUM(E314:I314)</f>
        <v>13700</v>
      </c>
      <c r="E314" s="73">
        <v>13700</v>
      </c>
      <c r="F314" s="73"/>
      <c r="G314" s="73"/>
      <c r="H314" s="73"/>
      <c r="I314" s="73"/>
      <c r="J314" s="73"/>
    </row>
    <row r="315" spans="1:10" ht="37.5">
      <c r="A315" s="68"/>
      <c r="B315" s="71"/>
      <c r="C315" s="48" t="s">
        <v>234</v>
      </c>
      <c r="D315" s="92">
        <f t="shared" si="20"/>
        <v>0</v>
      </c>
      <c r="E315" s="73"/>
      <c r="F315" s="73"/>
      <c r="G315" s="73"/>
      <c r="H315" s="73"/>
      <c r="I315" s="73"/>
      <c r="J315" s="73"/>
    </row>
    <row r="316" spans="1:10" ht="37.5">
      <c r="A316" s="68"/>
      <c r="B316" s="71"/>
      <c r="C316" s="48" t="s">
        <v>235</v>
      </c>
      <c r="D316" s="92">
        <f t="shared" si="20"/>
        <v>20153.4</v>
      </c>
      <c r="E316" s="73">
        <v>20153.4</v>
      </c>
      <c r="F316" s="73"/>
      <c r="G316" s="73"/>
      <c r="H316" s="73"/>
      <c r="I316" s="73"/>
      <c r="J316" s="73"/>
    </row>
    <row r="317" spans="1:10" ht="18.75" hidden="1">
      <c r="A317" s="69"/>
      <c r="B317" s="71"/>
      <c r="C317" s="22"/>
      <c r="D317" s="92">
        <f t="shared" si="20"/>
        <v>0</v>
      </c>
      <c r="E317" s="73"/>
      <c r="F317" s="73"/>
      <c r="G317" s="73"/>
      <c r="H317" s="73"/>
      <c r="I317" s="73"/>
      <c r="J317" s="73"/>
    </row>
    <row r="318" spans="1:10" ht="18.75" hidden="1">
      <c r="A318" s="70" t="s">
        <v>176</v>
      </c>
      <c r="B318" s="71"/>
      <c r="C318" s="22"/>
      <c r="D318" s="92">
        <f t="shared" si="20"/>
        <v>0</v>
      </c>
      <c r="E318" s="73"/>
      <c r="F318" s="73"/>
      <c r="G318" s="73"/>
      <c r="H318" s="73"/>
      <c r="I318" s="73"/>
      <c r="J318" s="73"/>
    </row>
    <row r="319" spans="1:10" ht="18.75">
      <c r="A319" s="70" t="s">
        <v>176</v>
      </c>
      <c r="B319" s="71"/>
      <c r="C319" s="22"/>
      <c r="D319" s="92">
        <f t="shared" si="20"/>
        <v>0</v>
      </c>
      <c r="E319" s="73"/>
      <c r="F319" s="73"/>
      <c r="G319" s="73"/>
      <c r="H319" s="73"/>
      <c r="I319" s="73"/>
      <c r="J319" s="73"/>
    </row>
    <row r="320" spans="1:10" ht="37.5" hidden="1">
      <c r="A320" s="70" t="s">
        <v>177</v>
      </c>
      <c r="B320" s="71"/>
      <c r="C320" s="22"/>
      <c r="D320" s="92">
        <f t="shared" si="20"/>
        <v>0</v>
      </c>
      <c r="E320" s="73"/>
      <c r="F320" s="73"/>
      <c r="G320" s="73"/>
      <c r="H320" s="73"/>
      <c r="I320" s="73"/>
      <c r="J320" s="73"/>
    </row>
    <row r="321" spans="1:10" ht="37.5" hidden="1">
      <c r="A321" s="70" t="s">
        <v>177</v>
      </c>
      <c r="B321" s="71"/>
      <c r="C321" s="48"/>
      <c r="D321" s="92">
        <f t="shared" si="20"/>
        <v>0</v>
      </c>
      <c r="E321" s="73"/>
      <c r="F321" s="73"/>
      <c r="G321" s="73"/>
      <c r="H321" s="73"/>
      <c r="I321" s="73"/>
      <c r="J321" s="73"/>
    </row>
    <row r="322" spans="1:10" ht="18.75">
      <c r="A322" s="68"/>
      <c r="B322" s="71"/>
      <c r="C322" s="48" t="s">
        <v>233</v>
      </c>
      <c r="D322" s="92">
        <f t="shared" si="20"/>
        <v>0</v>
      </c>
      <c r="E322" s="73"/>
      <c r="F322" s="73"/>
      <c r="G322" s="73"/>
      <c r="H322" s="73"/>
      <c r="I322" s="73"/>
      <c r="J322" s="73"/>
    </row>
    <row r="323" spans="1:10" ht="18.75">
      <c r="A323" s="68"/>
      <c r="B323" s="71"/>
      <c r="C323" s="48" t="s">
        <v>235</v>
      </c>
      <c r="D323" s="92">
        <f t="shared" si="20"/>
        <v>0</v>
      </c>
      <c r="E323" s="73"/>
      <c r="F323" s="73"/>
      <c r="G323" s="73"/>
      <c r="H323" s="73"/>
      <c r="I323" s="73"/>
      <c r="J323" s="73"/>
    </row>
    <row r="324" spans="1:10" ht="18.75">
      <c r="A324" s="68"/>
      <c r="B324" s="71"/>
      <c r="C324" s="48" t="s">
        <v>234</v>
      </c>
      <c r="D324" s="92">
        <f t="shared" si="20"/>
        <v>0</v>
      </c>
      <c r="E324" s="73"/>
      <c r="F324" s="73"/>
      <c r="G324" s="73"/>
      <c r="H324" s="73"/>
      <c r="I324" s="73"/>
      <c r="J324" s="73"/>
    </row>
    <row r="325" spans="1:10" ht="18.75">
      <c r="A325" s="69"/>
      <c r="B325" s="71"/>
      <c r="C325" s="22"/>
      <c r="D325" s="92">
        <f t="shared" si="20"/>
        <v>0</v>
      </c>
      <c r="E325" s="73"/>
      <c r="F325" s="73"/>
      <c r="G325" s="73"/>
      <c r="H325" s="73"/>
      <c r="I325" s="73"/>
      <c r="J325" s="73"/>
    </row>
    <row r="326" spans="1:10" ht="37.5" hidden="1">
      <c r="A326" s="70" t="s">
        <v>178</v>
      </c>
      <c r="B326" s="71"/>
      <c r="C326" s="22"/>
      <c r="D326" s="92">
        <f t="shared" si="20"/>
        <v>0</v>
      </c>
      <c r="E326" s="73"/>
      <c r="F326" s="73"/>
      <c r="G326" s="73"/>
      <c r="H326" s="73"/>
      <c r="I326" s="73"/>
      <c r="J326" s="73"/>
    </row>
    <row r="327" spans="1:10" ht="37.5">
      <c r="A327" s="70" t="s">
        <v>178</v>
      </c>
      <c r="B327" s="71"/>
      <c r="C327" s="48" t="s">
        <v>233</v>
      </c>
      <c r="D327" s="92">
        <f t="shared" si="20"/>
        <v>6386.18</v>
      </c>
      <c r="E327" s="73">
        <v>6386.18</v>
      </c>
      <c r="F327" s="73"/>
      <c r="G327" s="73"/>
      <c r="H327" s="73"/>
      <c r="I327" s="73"/>
      <c r="J327" s="73"/>
    </row>
    <row r="328" spans="1:10" ht="18.75">
      <c r="A328" s="68"/>
      <c r="B328" s="71"/>
      <c r="C328" s="48" t="s">
        <v>234</v>
      </c>
      <c r="D328" s="92">
        <f t="shared" si="20"/>
        <v>36687.8</v>
      </c>
      <c r="E328" s="73">
        <v>36687.8</v>
      </c>
      <c r="F328" s="73"/>
      <c r="G328" s="73"/>
      <c r="H328" s="73"/>
      <c r="I328" s="73"/>
      <c r="J328" s="73"/>
    </row>
    <row r="329" spans="1:10" ht="18.75">
      <c r="A329" s="68"/>
      <c r="B329" s="71"/>
      <c r="C329" s="48" t="s">
        <v>235</v>
      </c>
      <c r="D329" s="92">
        <f t="shared" si="20"/>
        <v>628920.86</v>
      </c>
      <c r="E329" s="73">
        <v>628920.86</v>
      </c>
      <c r="F329" s="73"/>
      <c r="G329" s="73"/>
      <c r="H329" s="73"/>
      <c r="I329" s="73"/>
      <c r="J329" s="73"/>
    </row>
    <row r="330" spans="1:10" ht="18.75">
      <c r="A330" s="68"/>
      <c r="B330" s="71"/>
      <c r="C330" s="48" t="s">
        <v>276</v>
      </c>
      <c r="D330" s="92">
        <f t="shared" si="20"/>
        <v>550000</v>
      </c>
      <c r="E330" s="73"/>
      <c r="F330" s="73"/>
      <c r="G330" s="73"/>
      <c r="H330" s="73"/>
      <c r="I330" s="73">
        <v>550000</v>
      </c>
      <c r="J330" s="73"/>
    </row>
    <row r="331" spans="1:10" ht="18.75">
      <c r="A331" s="68"/>
      <c r="B331" s="71"/>
      <c r="C331" s="48" t="s">
        <v>254</v>
      </c>
      <c r="D331" s="92">
        <f t="shared" si="20"/>
        <v>16452.73</v>
      </c>
      <c r="E331" s="73"/>
      <c r="F331" s="73">
        <v>16452.73</v>
      </c>
      <c r="G331" s="73"/>
      <c r="H331" s="73"/>
      <c r="I331" s="73"/>
      <c r="J331" s="73"/>
    </row>
    <row r="332" spans="1:10" ht="18.75">
      <c r="A332" s="69"/>
      <c r="B332" s="72"/>
      <c r="C332" s="48"/>
      <c r="D332" s="92">
        <f t="shared" si="20"/>
        <v>0</v>
      </c>
      <c r="E332" s="73"/>
      <c r="F332" s="73"/>
      <c r="G332" s="73"/>
      <c r="H332" s="73"/>
      <c r="I332" s="73"/>
      <c r="J332" s="73"/>
    </row>
    <row r="333" spans="1:10" ht="37.5" hidden="1">
      <c r="A333" s="38" t="s">
        <v>124</v>
      </c>
      <c r="B333" s="22">
        <v>300</v>
      </c>
      <c r="C333" s="22"/>
      <c r="D333" s="92">
        <f t="shared" si="20"/>
        <v>0</v>
      </c>
      <c r="E333" s="73"/>
      <c r="F333" s="73"/>
      <c r="G333" s="73"/>
      <c r="H333" s="73"/>
      <c r="I333" s="73"/>
      <c r="J333" s="73"/>
    </row>
    <row r="334" spans="1:10" ht="37.5">
      <c r="A334" s="38" t="s">
        <v>124</v>
      </c>
      <c r="B334" s="22">
        <v>300</v>
      </c>
      <c r="C334" s="22" t="s">
        <v>107</v>
      </c>
      <c r="D334" s="73"/>
      <c r="E334" s="73"/>
      <c r="F334" s="73"/>
      <c r="G334" s="73"/>
      <c r="H334" s="73"/>
      <c r="I334" s="73"/>
      <c r="J334" s="73"/>
    </row>
    <row r="335" spans="1:10" ht="18.75">
      <c r="A335" s="30" t="s">
        <v>82</v>
      </c>
      <c r="B335" s="64">
        <v>310</v>
      </c>
      <c r="C335" s="64"/>
      <c r="D335" s="93"/>
      <c r="E335" s="93"/>
      <c r="F335" s="93"/>
      <c r="G335" s="93"/>
      <c r="H335" s="93"/>
      <c r="I335" s="93"/>
      <c r="J335" s="93"/>
    </row>
    <row r="336" spans="1:10" ht="18.75">
      <c r="A336" s="28" t="s">
        <v>125</v>
      </c>
      <c r="B336" s="22">
        <v>320</v>
      </c>
      <c r="C336" s="22"/>
      <c r="D336" s="22"/>
      <c r="E336" s="63"/>
      <c r="F336" s="63"/>
      <c r="G336" s="63"/>
      <c r="H336" s="63"/>
      <c r="I336" s="63"/>
      <c r="J336" s="63"/>
    </row>
    <row r="337" spans="1:10" ht="18.75">
      <c r="A337" s="24" t="s">
        <v>126</v>
      </c>
      <c r="B337" s="22">
        <v>320</v>
      </c>
      <c r="C337" s="22"/>
      <c r="D337" s="73"/>
      <c r="E337" s="73"/>
      <c r="F337" s="73"/>
      <c r="G337" s="73"/>
      <c r="H337" s="73"/>
      <c r="I337" s="73"/>
      <c r="J337" s="73"/>
    </row>
    <row r="338" spans="1:10" ht="37.5">
      <c r="A338" s="38" t="s">
        <v>127</v>
      </c>
      <c r="B338" s="22">
        <v>400</v>
      </c>
      <c r="C338" s="22"/>
      <c r="D338" s="73"/>
      <c r="E338" s="73"/>
      <c r="F338" s="73"/>
      <c r="G338" s="73"/>
      <c r="H338" s="73"/>
      <c r="I338" s="73"/>
      <c r="J338" s="73"/>
    </row>
    <row r="339" spans="1:10" ht="18.75">
      <c r="A339" s="30" t="s">
        <v>128</v>
      </c>
      <c r="B339" s="64">
        <v>410</v>
      </c>
      <c r="C339" s="64"/>
      <c r="D339" s="93"/>
      <c r="E339" s="93"/>
      <c r="F339" s="93"/>
      <c r="G339" s="93"/>
      <c r="H339" s="93"/>
      <c r="I339" s="93"/>
      <c r="J339" s="93"/>
    </row>
    <row r="340" spans="1:10" ht="18.75">
      <c r="A340" s="28" t="s">
        <v>129</v>
      </c>
      <c r="B340" s="22">
        <v>420</v>
      </c>
      <c r="C340" s="22"/>
      <c r="D340" s="22"/>
      <c r="E340" s="63"/>
      <c r="F340" s="63"/>
      <c r="G340" s="63"/>
      <c r="H340" s="63"/>
      <c r="I340" s="63"/>
      <c r="J340" s="63"/>
    </row>
    <row r="341" spans="1:10" ht="18.75">
      <c r="A341" s="24" t="s">
        <v>130</v>
      </c>
      <c r="B341" s="22">
        <v>420</v>
      </c>
      <c r="C341" s="22"/>
      <c r="D341" s="73"/>
      <c r="E341" s="73"/>
      <c r="F341" s="73"/>
      <c r="G341" s="73"/>
      <c r="H341" s="73"/>
      <c r="I341" s="73"/>
      <c r="J341" s="73"/>
    </row>
    <row r="342" spans="1:10" ht="18.75">
      <c r="A342" s="24" t="s">
        <v>131</v>
      </c>
      <c r="B342" s="22">
        <v>500</v>
      </c>
      <c r="C342" s="22" t="s">
        <v>107</v>
      </c>
      <c r="D342" s="73"/>
      <c r="E342" s="73"/>
      <c r="F342" s="73"/>
      <c r="G342" s="73"/>
      <c r="H342" s="73"/>
      <c r="I342" s="73"/>
      <c r="J342" s="73"/>
    </row>
    <row r="343" spans="1:10" ht="18.75">
      <c r="A343" s="24"/>
      <c r="B343" s="22"/>
      <c r="C343" s="48" t="s">
        <v>230</v>
      </c>
      <c r="D343" s="73"/>
      <c r="E343" s="73"/>
      <c r="F343" s="73"/>
      <c r="G343" s="73"/>
      <c r="H343" s="73"/>
      <c r="I343" s="73"/>
      <c r="J343" s="73"/>
    </row>
    <row r="344" spans="1:10" ht="18.75">
      <c r="A344" s="24" t="s">
        <v>132</v>
      </c>
      <c r="B344" s="22">
        <v>600</v>
      </c>
      <c r="C344" s="22" t="s">
        <v>107</v>
      </c>
      <c r="D344" s="73"/>
      <c r="E344" s="73"/>
      <c r="F344" s="73"/>
      <c r="G344" s="73"/>
      <c r="H344" s="73"/>
      <c r="I344" s="73"/>
      <c r="J344" s="73"/>
    </row>
    <row r="345" spans="1:11" ht="30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</row>
    <row r="347" spans="1:11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</row>
    <row r="348" spans="1:11" ht="45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</row>
    <row r="349" spans="1:11" ht="39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</row>
    <row r="350" spans="1:11" ht="44.2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</row>
    <row r="351" spans="1:11" ht="51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</row>
    <row r="352" spans="1:11" ht="51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</row>
    <row r="353" spans="1:11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</row>
    <row r="354" spans="1:11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</row>
    <row r="355" spans="1:11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</row>
    <row r="356" spans="1:11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</row>
    <row r="357" spans="1:11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</row>
  </sheetData>
  <sheetProtection/>
  <mergeCells count="85">
    <mergeCell ref="G64:G68"/>
    <mergeCell ref="H64:H68"/>
    <mergeCell ref="I64:I68"/>
    <mergeCell ref="I104:I105"/>
    <mergeCell ref="G104:G105"/>
    <mergeCell ref="A120:J120"/>
    <mergeCell ref="E108:E109"/>
    <mergeCell ref="B108:B109"/>
    <mergeCell ref="C108:C109"/>
    <mergeCell ref="D108:D109"/>
    <mergeCell ref="G108:G109"/>
    <mergeCell ref="I108:I109"/>
    <mergeCell ref="F108:F109"/>
    <mergeCell ref="J108:J109"/>
    <mergeCell ref="H108:H109"/>
    <mergeCell ref="B49:B55"/>
    <mergeCell ref="H104:H105"/>
    <mergeCell ref="E64:E68"/>
    <mergeCell ref="F104:F105"/>
    <mergeCell ref="J64:J68"/>
    <mergeCell ref="A39:A48"/>
    <mergeCell ref="A27:A28"/>
    <mergeCell ref="A83:A87"/>
    <mergeCell ref="A58:A62"/>
    <mergeCell ref="A66:A67"/>
    <mergeCell ref="A119:J119"/>
    <mergeCell ref="F64:F68"/>
    <mergeCell ref="B64:B68"/>
    <mergeCell ref="A64:A65"/>
    <mergeCell ref="E104:E105"/>
    <mergeCell ref="J104:J105"/>
    <mergeCell ref="H12:H14"/>
    <mergeCell ref="A72:A74"/>
    <mergeCell ref="B104:B105"/>
    <mergeCell ref="C104:C105"/>
    <mergeCell ref="D104:D105"/>
    <mergeCell ref="B71:B102"/>
    <mergeCell ref="A90:A95"/>
    <mergeCell ref="A96:A102"/>
    <mergeCell ref="A78:A82"/>
    <mergeCell ref="A88:A89"/>
    <mergeCell ref="A13:A14"/>
    <mergeCell ref="B58:B62"/>
    <mergeCell ref="C64:C68"/>
    <mergeCell ref="D64:D68"/>
    <mergeCell ref="C26:C28"/>
    <mergeCell ref="D26:D28"/>
    <mergeCell ref="C12:C14"/>
    <mergeCell ref="A29:A38"/>
    <mergeCell ref="B26:B48"/>
    <mergeCell ref="A49:A55"/>
    <mergeCell ref="J26:J28"/>
    <mergeCell ref="H26:H28"/>
    <mergeCell ref="F12:F14"/>
    <mergeCell ref="E26:E28"/>
    <mergeCell ref="G12:G14"/>
    <mergeCell ref="J12:J14"/>
    <mergeCell ref="I26:I28"/>
    <mergeCell ref="G26:G28"/>
    <mergeCell ref="F26:F28"/>
    <mergeCell ref="I12:I14"/>
    <mergeCell ref="E8:E9"/>
    <mergeCell ref="F8:F9"/>
    <mergeCell ref="B6:B9"/>
    <mergeCell ref="E12:E14"/>
    <mergeCell ref="B12:B14"/>
    <mergeCell ref="D12:D14"/>
    <mergeCell ref="A2:J2"/>
    <mergeCell ref="D6:J6"/>
    <mergeCell ref="E7:J7"/>
    <mergeCell ref="C6:C9"/>
    <mergeCell ref="D7:D9"/>
    <mergeCell ref="A6:A9"/>
    <mergeCell ref="I8:J8"/>
    <mergeCell ref="H8:H9"/>
    <mergeCell ref="A3:J3"/>
    <mergeCell ref="G8:G9"/>
    <mergeCell ref="E238:J238"/>
    <mergeCell ref="I239:J239"/>
    <mergeCell ref="A233:J233"/>
    <mergeCell ref="A234:J234"/>
    <mergeCell ref="D123:J123"/>
    <mergeCell ref="E124:J124"/>
    <mergeCell ref="I125:J125"/>
    <mergeCell ref="D237:J237"/>
  </mergeCells>
  <hyperlinks>
    <hyperlink ref="F8" r:id="rId1" display="consultantplus://offline/ref=4877822082E6165510BB284E72F383E6B2C91ECF574A5DF26237F57CCA66C3074FAECBECEBF0J0nAE"/>
    <hyperlink ref="F125" r:id="rId2" display="consultantplus://offline/ref=4877822082E6165510BB284E72F383E6B2C91ECF574A5DF26237F57CCA66C3074FAECBECEBF0J0nAE"/>
    <hyperlink ref="F239" r:id="rId3" display="consultantplus://offline/ref=4877822082E6165510BB284E72F383E6B2C91ECF574A5DF26237F57CCA66C3074FAECBECEBF0J0nAE"/>
  </hyperlink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41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="75" zoomScaleNormal="80" zoomScaleSheetLayoutView="75" zoomScalePageLayoutView="0" workbookViewId="0" topLeftCell="A1">
      <selection activeCell="A5" sqref="A5:L5"/>
    </sheetView>
  </sheetViews>
  <sheetFormatPr defaultColWidth="8.875" defaultRowHeight="12.75"/>
  <cols>
    <col min="1" max="1" width="44.00390625" style="0" customWidth="1"/>
    <col min="2" max="2" width="10.125" style="0" customWidth="1"/>
    <col min="3" max="3" width="12.00390625" style="0" customWidth="1"/>
    <col min="4" max="12" width="17.75390625" style="0" customWidth="1"/>
    <col min="13" max="16384" width="8.875" style="21" customWidth="1"/>
  </cols>
  <sheetData>
    <row r="2" ht="15.75">
      <c r="L2" s="33" t="s">
        <v>133</v>
      </c>
    </row>
    <row r="3" spans="1:12" ht="20.25">
      <c r="A3" s="163" t="s">
        <v>134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23"/>
    </row>
    <row r="4" spans="1:12" ht="20.25" customHeight="1">
      <c r="A4" s="163" t="s">
        <v>135</v>
      </c>
      <c r="B4" s="163"/>
      <c r="C4" s="163"/>
      <c r="D4" s="163"/>
      <c r="E4" s="163"/>
      <c r="F4" s="163"/>
      <c r="G4" s="163"/>
      <c r="H4" s="163"/>
      <c r="I4" s="163"/>
      <c r="J4" s="163"/>
      <c r="K4" s="40"/>
      <c r="L4" s="40"/>
    </row>
    <row r="5" spans="1:12" ht="20.25">
      <c r="A5" s="164" t="s">
        <v>296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8" spans="1:12" ht="27" customHeight="1">
      <c r="A8" s="165" t="s">
        <v>48</v>
      </c>
      <c r="B8" s="165" t="s">
        <v>98</v>
      </c>
      <c r="C8" s="165" t="s">
        <v>136</v>
      </c>
      <c r="D8" s="160" t="s">
        <v>137</v>
      </c>
      <c r="E8" s="161"/>
      <c r="F8" s="161"/>
      <c r="G8" s="161"/>
      <c r="H8" s="161"/>
      <c r="I8" s="161"/>
      <c r="J8" s="161"/>
      <c r="K8" s="161"/>
      <c r="L8" s="162"/>
    </row>
    <row r="9" spans="1:12" ht="23.25" customHeight="1">
      <c r="A9" s="166"/>
      <c r="B9" s="166"/>
      <c r="C9" s="166"/>
      <c r="D9" s="198" t="s">
        <v>138</v>
      </c>
      <c r="E9" s="199"/>
      <c r="F9" s="200"/>
      <c r="G9" s="160" t="s">
        <v>2</v>
      </c>
      <c r="H9" s="161"/>
      <c r="I9" s="161"/>
      <c r="J9" s="161"/>
      <c r="K9" s="161"/>
      <c r="L9" s="162"/>
    </row>
    <row r="10" spans="1:12" ht="105" customHeight="1">
      <c r="A10" s="166"/>
      <c r="B10" s="166"/>
      <c r="C10" s="166"/>
      <c r="D10" s="201"/>
      <c r="E10" s="202"/>
      <c r="F10" s="203"/>
      <c r="G10" s="204" t="s">
        <v>139</v>
      </c>
      <c r="H10" s="205"/>
      <c r="I10" s="206"/>
      <c r="J10" s="204" t="s">
        <v>140</v>
      </c>
      <c r="K10" s="205"/>
      <c r="L10" s="206"/>
    </row>
    <row r="11" spans="1:12" ht="75">
      <c r="A11" s="167"/>
      <c r="B11" s="167"/>
      <c r="C11" s="167"/>
      <c r="D11" s="98" t="s">
        <v>284</v>
      </c>
      <c r="E11" s="22" t="s">
        <v>285</v>
      </c>
      <c r="F11" s="22" t="s">
        <v>286</v>
      </c>
      <c r="G11" s="22" t="s">
        <v>284</v>
      </c>
      <c r="H11" s="22" t="s">
        <v>285</v>
      </c>
      <c r="I11" s="22" t="s">
        <v>286</v>
      </c>
      <c r="J11" s="22" t="s">
        <v>284</v>
      </c>
      <c r="K11" s="22" t="s">
        <v>285</v>
      </c>
      <c r="L11" s="22" t="s">
        <v>286</v>
      </c>
    </row>
    <row r="12" spans="1:12" ht="18.75">
      <c r="A12" s="22">
        <v>1</v>
      </c>
      <c r="B12" s="22">
        <v>2</v>
      </c>
      <c r="C12" s="22">
        <v>3</v>
      </c>
      <c r="D12" s="98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12" ht="37.5">
      <c r="A13" s="31" t="s">
        <v>141</v>
      </c>
      <c r="B13" s="47" t="s">
        <v>184</v>
      </c>
      <c r="C13" s="22" t="s">
        <v>107</v>
      </c>
      <c r="D13" s="99">
        <f>'2 таб'!D71</f>
        <v>4027025.8599999994</v>
      </c>
      <c r="E13" s="95">
        <f>'2 таб'!D188</f>
        <v>2300372.52</v>
      </c>
      <c r="F13" s="95">
        <f>'2 таб'!D302</f>
        <v>2300372.52</v>
      </c>
      <c r="G13" s="95">
        <f>D13</f>
        <v>4027025.8599999994</v>
      </c>
      <c r="H13" s="95">
        <f>E13</f>
        <v>2300372.52</v>
      </c>
      <c r="I13" s="95">
        <f>F13</f>
        <v>2300372.52</v>
      </c>
      <c r="J13" s="25"/>
      <c r="K13" s="25"/>
      <c r="L13" s="25"/>
    </row>
    <row r="14" spans="1:12" ht="56.25">
      <c r="A14" s="31" t="s">
        <v>142</v>
      </c>
      <c r="B14" s="22">
        <v>1001</v>
      </c>
      <c r="C14" s="22" t="s">
        <v>107</v>
      </c>
      <c r="D14" s="99"/>
      <c r="E14" s="95"/>
      <c r="F14" s="95"/>
      <c r="G14" s="95"/>
      <c r="H14" s="95"/>
      <c r="I14" s="95"/>
      <c r="J14" s="25"/>
      <c r="K14" s="25"/>
      <c r="L14" s="25"/>
    </row>
    <row r="15" spans="1:12" ht="18">
      <c r="A15" s="32"/>
      <c r="B15" s="16"/>
      <c r="C15" s="16"/>
      <c r="D15" s="100"/>
      <c r="E15" s="96"/>
      <c r="F15" s="96"/>
      <c r="G15" s="96"/>
      <c r="H15" s="96"/>
      <c r="I15" s="96"/>
      <c r="J15" s="16"/>
      <c r="K15" s="16"/>
      <c r="L15" s="16"/>
    </row>
    <row r="16" spans="1:12" ht="37.5">
      <c r="A16" s="31" t="s">
        <v>143</v>
      </c>
      <c r="B16" s="22">
        <v>2001</v>
      </c>
      <c r="C16" s="26"/>
      <c r="D16" s="99">
        <f aca="true" t="shared" si="0" ref="D16:I16">D13</f>
        <v>4027025.8599999994</v>
      </c>
      <c r="E16" s="95">
        <f t="shared" si="0"/>
        <v>2300372.52</v>
      </c>
      <c r="F16" s="95">
        <f t="shared" si="0"/>
        <v>2300372.52</v>
      </c>
      <c r="G16" s="95">
        <f t="shared" si="0"/>
        <v>4027025.8599999994</v>
      </c>
      <c r="H16" s="95">
        <f t="shared" si="0"/>
        <v>2300372.52</v>
      </c>
      <c r="I16" s="95">
        <f t="shared" si="0"/>
        <v>2300372.52</v>
      </c>
      <c r="J16" s="26"/>
      <c r="K16" s="26"/>
      <c r="L16" s="26"/>
    </row>
    <row r="17" spans="1:12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20" ht="15.75">
      <c r="L20" s="33" t="s">
        <v>156</v>
      </c>
    </row>
    <row r="21" spans="1:12" ht="30" customHeight="1">
      <c r="A21" s="163" t="s">
        <v>157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</row>
    <row r="22" spans="1:12" ht="16.5" customHeight="1">
      <c r="A22" s="163" t="s">
        <v>144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</row>
    <row r="23" spans="1:12" ht="24.75" customHeight="1">
      <c r="A23" s="192" t="s">
        <v>145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</row>
    <row r="24" spans="1:12" ht="24.75" customHeight="1">
      <c r="A24" s="194" t="s">
        <v>146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</row>
    <row r="27" spans="1:12" ht="35.25" customHeight="1">
      <c r="A27" s="190" t="s">
        <v>48</v>
      </c>
      <c r="B27" s="190"/>
      <c r="C27" s="190"/>
      <c r="D27" s="190"/>
      <c r="E27" s="190"/>
      <c r="F27" s="190" t="s">
        <v>98</v>
      </c>
      <c r="G27" s="190"/>
      <c r="H27" s="190" t="s">
        <v>147</v>
      </c>
      <c r="I27" s="190"/>
      <c r="J27" s="190"/>
      <c r="K27" s="190"/>
      <c r="L27" s="190"/>
    </row>
    <row r="28" spans="1:12" ht="27" customHeight="1">
      <c r="A28" s="195">
        <v>1</v>
      </c>
      <c r="B28" s="195"/>
      <c r="C28" s="195"/>
      <c r="D28" s="195"/>
      <c r="E28" s="195"/>
      <c r="F28" s="195">
        <v>2</v>
      </c>
      <c r="G28" s="195"/>
      <c r="H28" s="190">
        <v>3</v>
      </c>
      <c r="I28" s="190"/>
      <c r="J28" s="190"/>
      <c r="K28" s="190"/>
      <c r="L28" s="190"/>
    </row>
    <row r="29" spans="1:12" ht="39" customHeight="1">
      <c r="A29" s="193" t="s">
        <v>131</v>
      </c>
      <c r="B29" s="193"/>
      <c r="C29" s="193"/>
      <c r="D29" s="193"/>
      <c r="E29" s="193"/>
      <c r="F29" s="196" t="s">
        <v>185</v>
      </c>
      <c r="G29" s="196"/>
      <c r="H29" s="191"/>
      <c r="I29" s="191"/>
      <c r="J29" s="191"/>
      <c r="K29" s="191"/>
      <c r="L29" s="191"/>
    </row>
    <row r="30" spans="1:12" ht="36" customHeight="1">
      <c r="A30" s="193" t="s">
        <v>132</v>
      </c>
      <c r="B30" s="193"/>
      <c r="C30" s="193"/>
      <c r="D30" s="193"/>
      <c r="E30" s="193"/>
      <c r="F30" s="189" t="s">
        <v>186</v>
      </c>
      <c r="G30" s="189"/>
      <c r="H30" s="191"/>
      <c r="I30" s="191"/>
      <c r="J30" s="191"/>
      <c r="K30" s="191"/>
      <c r="L30" s="191"/>
    </row>
    <row r="31" spans="1:12" ht="38.25" customHeight="1">
      <c r="A31" s="193" t="s">
        <v>148</v>
      </c>
      <c r="B31" s="193"/>
      <c r="C31" s="193"/>
      <c r="D31" s="193"/>
      <c r="E31" s="193"/>
      <c r="F31" s="189" t="s">
        <v>187</v>
      </c>
      <c r="G31" s="189"/>
      <c r="H31" s="191"/>
      <c r="I31" s="191"/>
      <c r="J31" s="191"/>
      <c r="K31" s="191"/>
      <c r="L31" s="191"/>
    </row>
    <row r="32" spans="1:12" ht="39.75" customHeight="1">
      <c r="A32" s="193" t="s">
        <v>149</v>
      </c>
      <c r="B32" s="193"/>
      <c r="C32" s="193"/>
      <c r="D32" s="193"/>
      <c r="E32" s="193"/>
      <c r="F32" s="189" t="s">
        <v>188</v>
      </c>
      <c r="G32" s="189"/>
      <c r="H32" s="191"/>
      <c r="I32" s="191"/>
      <c r="J32" s="191"/>
      <c r="K32" s="191"/>
      <c r="L32" s="191"/>
    </row>
    <row r="34" ht="15.75">
      <c r="L34" s="33" t="s">
        <v>150</v>
      </c>
    </row>
    <row r="35" spans="1:12" ht="30.75" customHeight="1">
      <c r="A35" s="163" t="s">
        <v>151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8" spans="1:12" ht="45.75" customHeight="1">
      <c r="A38" s="190" t="s">
        <v>48</v>
      </c>
      <c r="B38" s="190"/>
      <c r="C38" s="190"/>
      <c r="D38" s="190"/>
      <c r="E38" s="190"/>
      <c r="F38" s="190" t="s">
        <v>98</v>
      </c>
      <c r="G38" s="190"/>
      <c r="H38" s="190" t="s">
        <v>152</v>
      </c>
      <c r="I38" s="190"/>
      <c r="J38" s="190"/>
      <c r="K38" s="190"/>
      <c r="L38" s="190"/>
    </row>
    <row r="39" spans="1:12" ht="39" customHeight="1">
      <c r="A39" s="190">
        <v>1</v>
      </c>
      <c r="B39" s="190"/>
      <c r="C39" s="190"/>
      <c r="D39" s="190"/>
      <c r="E39" s="190"/>
      <c r="F39" s="190">
        <v>2</v>
      </c>
      <c r="G39" s="190"/>
      <c r="H39" s="190">
        <v>3</v>
      </c>
      <c r="I39" s="190"/>
      <c r="J39" s="190"/>
      <c r="K39" s="190"/>
      <c r="L39" s="190"/>
    </row>
    <row r="40" spans="1:12" ht="44.25" customHeight="1">
      <c r="A40" s="190" t="s">
        <v>153</v>
      </c>
      <c r="B40" s="190"/>
      <c r="C40" s="190"/>
      <c r="D40" s="190"/>
      <c r="E40" s="190"/>
      <c r="F40" s="189" t="s">
        <v>185</v>
      </c>
      <c r="G40" s="189"/>
      <c r="H40" s="190"/>
      <c r="I40" s="190"/>
      <c r="J40" s="190"/>
      <c r="K40" s="190"/>
      <c r="L40" s="190"/>
    </row>
    <row r="41" spans="1:12" ht="51.75" customHeight="1">
      <c r="A41" s="190" t="s">
        <v>154</v>
      </c>
      <c r="B41" s="190"/>
      <c r="C41" s="190"/>
      <c r="D41" s="190"/>
      <c r="E41" s="190"/>
      <c r="F41" s="189" t="s">
        <v>186</v>
      </c>
      <c r="G41" s="189"/>
      <c r="H41" s="190"/>
      <c r="I41" s="190"/>
      <c r="J41" s="190"/>
      <c r="K41" s="190"/>
      <c r="L41" s="190"/>
    </row>
    <row r="42" spans="1:12" ht="51.75" customHeight="1">
      <c r="A42" s="190" t="s">
        <v>155</v>
      </c>
      <c r="B42" s="190"/>
      <c r="C42" s="190"/>
      <c r="D42" s="190"/>
      <c r="E42" s="190"/>
      <c r="F42" s="189" t="s">
        <v>187</v>
      </c>
      <c r="G42" s="189"/>
      <c r="H42" s="190"/>
      <c r="I42" s="190"/>
      <c r="J42" s="190"/>
      <c r="K42" s="190"/>
      <c r="L42" s="190"/>
    </row>
  </sheetData>
  <sheetProtection/>
  <mergeCells count="49">
    <mergeCell ref="A8:A11"/>
    <mergeCell ref="B8:B11"/>
    <mergeCell ref="G10:I10"/>
    <mergeCell ref="H42:L42"/>
    <mergeCell ref="F38:G38"/>
    <mergeCell ref="H38:L38"/>
    <mergeCell ref="A30:E30"/>
    <mergeCell ref="A40:E40"/>
    <mergeCell ref="A41:E41"/>
    <mergeCell ref="F40:G40"/>
    <mergeCell ref="F41:G41"/>
    <mergeCell ref="A42:E42"/>
    <mergeCell ref="J10:L10"/>
    <mergeCell ref="A31:E31"/>
    <mergeCell ref="H31:L31"/>
    <mergeCell ref="A21:L21"/>
    <mergeCell ref="H29:L29"/>
    <mergeCell ref="A32:E32"/>
    <mergeCell ref="H39:L39"/>
    <mergeCell ref="A39:E39"/>
    <mergeCell ref="F39:G39"/>
    <mergeCell ref="A38:E38"/>
    <mergeCell ref="A3:K3"/>
    <mergeCell ref="A4:J4"/>
    <mergeCell ref="C8:C11"/>
    <mergeCell ref="D8:L8"/>
    <mergeCell ref="D9:F10"/>
    <mergeCell ref="G9:L9"/>
    <mergeCell ref="A5:L5"/>
    <mergeCell ref="A22:L22"/>
    <mergeCell ref="A23:L23"/>
    <mergeCell ref="A29:E29"/>
    <mergeCell ref="A24:L24"/>
    <mergeCell ref="F28:G28"/>
    <mergeCell ref="H27:L27"/>
    <mergeCell ref="A28:E28"/>
    <mergeCell ref="A27:E27"/>
    <mergeCell ref="F27:G27"/>
    <mergeCell ref="F29:G29"/>
    <mergeCell ref="F42:G42"/>
    <mergeCell ref="F30:G30"/>
    <mergeCell ref="F31:G31"/>
    <mergeCell ref="H28:L28"/>
    <mergeCell ref="H30:L30"/>
    <mergeCell ref="H40:L40"/>
    <mergeCell ref="H41:L41"/>
    <mergeCell ref="A35:L35"/>
    <mergeCell ref="H32:L32"/>
    <mergeCell ref="F32:G32"/>
  </mergeCells>
  <hyperlinks>
    <hyperlink ref="G10" r:id="rId1" display="consultantplus://offline/ref=165BD5F73639A8A5DF98ACDEBD942D1D8574B06D67694515CDF90E4BFBk3oDE"/>
    <hyperlink ref="J10" r:id="rId2" display="consultantplus://offline/ref=165BD5F73639A8A5DF98ACDEBD942D1D8575B16F65614515CDF90E4BFBk3oDE"/>
  </hyperlinks>
  <printOptions/>
  <pageMargins left="0.31496062992125984" right="0.11811023622047245" top="0.35433070866141736" bottom="0.15748031496062992" header="0.11811023622047245" footer="0.11811023622047245"/>
  <pageSetup fitToHeight="2" horizontalDpi="600" verticalDpi="600" orientation="portrait" paperSize="9" scale="4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V222"/>
  <sheetViews>
    <sheetView tabSelected="1" zoomScaleSheetLayoutView="100" zoomScalePageLayoutView="0" workbookViewId="0" topLeftCell="A1">
      <selection activeCell="CK124" sqref="CK124:CZ124"/>
    </sheetView>
  </sheetViews>
  <sheetFormatPr defaultColWidth="0.875" defaultRowHeight="12.75"/>
  <cols>
    <col min="1" max="116" width="0.875" style="1" customWidth="1"/>
    <col min="117" max="117" width="0.12890625" style="1" customWidth="1"/>
    <col min="118" max="124" width="0.875" style="1" customWidth="1"/>
    <col min="125" max="125" width="10.00390625" style="1" bestFit="1" customWidth="1"/>
    <col min="126" max="135" width="0.875" style="1" customWidth="1"/>
    <col min="136" max="136" width="16.00390625" style="1" customWidth="1"/>
    <col min="137" max="137" width="19.125" style="1" customWidth="1"/>
    <col min="138" max="16384" width="0.875" style="1" customWidth="1"/>
  </cols>
  <sheetData>
    <row r="1" spans="1:135" ht="12.7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</row>
    <row r="2" spans="1:135" s="7" customFormat="1" ht="30" customHeight="1">
      <c r="A2" s="286" t="s">
        <v>13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</row>
    <row r="3" spans="1:135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</row>
    <row r="4" spans="1:135" ht="28.5" customHeight="1">
      <c r="A4" s="224" t="s">
        <v>10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5" t="s">
        <v>163</v>
      </c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</row>
    <row r="5" spans="1:135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</row>
    <row r="6" spans="1:135" s="2" customFormat="1" ht="15">
      <c r="A6" s="220" t="s">
        <v>12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</row>
    <row r="7" spans="1:135" ht="6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</row>
    <row r="8" spans="1:135" s="6" customFormat="1" ht="15">
      <c r="A8" s="260" t="s">
        <v>11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87" t="s">
        <v>164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</row>
    <row r="9" spans="1:135" s="6" customFormat="1" ht="6" customHeigh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</row>
    <row r="10" spans="1:135" ht="9.7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</row>
    <row r="11" spans="1:135" s="2" customFormat="1" ht="15">
      <c r="A11" s="217" t="s">
        <v>192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</row>
    <row r="12" spans="1:135" ht="10.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</row>
    <row r="13" spans="1:135" s="3" customFormat="1" ht="23.25" customHeight="1">
      <c r="A13" s="222" t="s">
        <v>0</v>
      </c>
      <c r="B13" s="222"/>
      <c r="C13" s="222"/>
      <c r="D13" s="222"/>
      <c r="E13" s="222"/>
      <c r="F13" s="222" t="s">
        <v>7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 t="s">
        <v>4</v>
      </c>
      <c r="AF13" s="222"/>
      <c r="AG13" s="222"/>
      <c r="AH13" s="222"/>
      <c r="AI13" s="222"/>
      <c r="AJ13" s="222"/>
      <c r="AK13" s="222"/>
      <c r="AL13" s="222"/>
      <c r="AM13" s="222"/>
      <c r="AN13" s="222" t="s">
        <v>1</v>
      </c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 t="s">
        <v>6</v>
      </c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 t="s">
        <v>196</v>
      </c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 t="s">
        <v>197</v>
      </c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</row>
    <row r="14" spans="1:135" s="3" customFormat="1" ht="13.5" customHeight="1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 t="s">
        <v>3</v>
      </c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 t="s">
        <v>2</v>
      </c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</row>
    <row r="15" spans="1:135" s="3" customFormat="1" ht="66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 t="s">
        <v>195</v>
      </c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 t="s">
        <v>194</v>
      </c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 t="s">
        <v>5</v>
      </c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</row>
    <row r="16" spans="1:135" s="4" customFormat="1" ht="12.75">
      <c r="A16" s="212">
        <v>1</v>
      </c>
      <c r="B16" s="212"/>
      <c r="C16" s="212"/>
      <c r="D16" s="212"/>
      <c r="E16" s="212"/>
      <c r="F16" s="212">
        <v>2</v>
      </c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>
        <v>3</v>
      </c>
      <c r="AF16" s="212"/>
      <c r="AG16" s="212"/>
      <c r="AH16" s="212"/>
      <c r="AI16" s="212"/>
      <c r="AJ16" s="212"/>
      <c r="AK16" s="212"/>
      <c r="AL16" s="212"/>
      <c r="AM16" s="212"/>
      <c r="AN16" s="212">
        <v>4</v>
      </c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>
        <v>5</v>
      </c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>
        <v>6</v>
      </c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>
        <v>7</v>
      </c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>
        <v>8</v>
      </c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>
        <v>9</v>
      </c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>
        <v>10</v>
      </c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</row>
    <row r="17" spans="1:137" s="5" customFormat="1" ht="38.25" customHeight="1">
      <c r="A17" s="210"/>
      <c r="B17" s="210"/>
      <c r="C17" s="210"/>
      <c r="D17" s="210"/>
      <c r="E17" s="210"/>
      <c r="F17" s="222" t="s">
        <v>210</v>
      </c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11">
        <v>16.25</v>
      </c>
      <c r="AF17" s="211"/>
      <c r="AG17" s="211"/>
      <c r="AH17" s="211"/>
      <c r="AI17" s="211"/>
      <c r="AJ17" s="211"/>
      <c r="AK17" s="211"/>
      <c r="AL17" s="211"/>
      <c r="AM17" s="211"/>
      <c r="AN17" s="216">
        <f>BA17+BM17+BY17</f>
        <v>11286.21</v>
      </c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>
        <v>4262.5</v>
      </c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>
        <v>635.97</v>
      </c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>
        <f>7619.5-1231.76</f>
        <v>6387.74</v>
      </c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>
        <v>4037.16</v>
      </c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>
        <f>AE17*(AN17+CY17)*12-333.42-0.13</f>
        <v>2987723.6</v>
      </c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101"/>
      <c r="EG17" s="101"/>
    </row>
    <row r="18" spans="1:137" s="5" customFormat="1" ht="24.75" customHeight="1">
      <c r="A18" s="210"/>
      <c r="B18" s="210"/>
      <c r="C18" s="210"/>
      <c r="D18" s="210"/>
      <c r="E18" s="210"/>
      <c r="F18" s="215" t="s">
        <v>190</v>
      </c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1">
        <v>25.5</v>
      </c>
      <c r="AF18" s="211"/>
      <c r="AG18" s="211"/>
      <c r="AH18" s="211"/>
      <c r="AI18" s="211"/>
      <c r="AJ18" s="211"/>
      <c r="AK18" s="211"/>
      <c r="AL18" s="211"/>
      <c r="AM18" s="211"/>
      <c r="AN18" s="216">
        <f>BA18+BM18+BY18</f>
        <v>9575.25</v>
      </c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>
        <v>8581.47</v>
      </c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>
        <f>1102.2-553.68</f>
        <v>548.5200000000001</v>
      </c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>
        <f>445.26</f>
        <v>445.26</v>
      </c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>
        <v>8630</v>
      </c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>
        <f>AE18*(AN18+CY18)*12-2331.74-2.92</f>
        <v>5568471.84</v>
      </c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101"/>
      <c r="EG18" s="101"/>
    </row>
    <row r="19" spans="1:137" s="5" customFormat="1" ht="24" customHeight="1">
      <c r="A19" s="210"/>
      <c r="B19" s="210"/>
      <c r="C19" s="210"/>
      <c r="D19" s="210"/>
      <c r="E19" s="210"/>
      <c r="F19" s="215" t="s">
        <v>191</v>
      </c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1">
        <v>19.41</v>
      </c>
      <c r="AF19" s="211"/>
      <c r="AG19" s="211"/>
      <c r="AH19" s="211"/>
      <c r="AI19" s="211"/>
      <c r="AJ19" s="211"/>
      <c r="AK19" s="211"/>
      <c r="AL19" s="211"/>
      <c r="AM19" s="211"/>
      <c r="AN19" s="216">
        <f>BA19+BM19+BY19</f>
        <v>8504.17</v>
      </c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>
        <v>2739.12</v>
      </c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>
        <v>378.77</v>
      </c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>
        <f>5385+1.28</f>
        <v>5386.28</v>
      </c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>
        <v>2759.3</v>
      </c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>
        <f>AE19*(AN19+CY19)*12-9736.61+1.86</f>
        <v>2613752.6824000003</v>
      </c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101"/>
      <c r="EG19" s="101"/>
    </row>
    <row r="20" spans="1:152" s="5" customFormat="1" ht="15" customHeight="1">
      <c r="A20" s="210" t="s">
        <v>8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1">
        <f>SUM(AE17:AE19)</f>
        <v>61.16</v>
      </c>
      <c r="AF20" s="211"/>
      <c r="AG20" s="211"/>
      <c r="AH20" s="211"/>
      <c r="AI20" s="211"/>
      <c r="AJ20" s="211"/>
      <c r="AK20" s="211"/>
      <c r="AL20" s="211"/>
      <c r="AM20" s="211"/>
      <c r="AN20" s="216">
        <f>SUM(AN17:AO19)</f>
        <v>29365.629999999997</v>
      </c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1" t="s">
        <v>9</v>
      </c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 t="s">
        <v>9</v>
      </c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 t="s">
        <v>9</v>
      </c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 t="s">
        <v>9</v>
      </c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 t="s">
        <v>9</v>
      </c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3">
        <f>SUM(DO17:EE19)+0.01</f>
        <v>11169948.1324</v>
      </c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96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</row>
    <row r="21" spans="1:136" s="5" customFormat="1" ht="15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101"/>
    </row>
    <row r="22" spans="1:135" s="6" customFormat="1" ht="15" hidden="1">
      <c r="A22" s="217" t="s">
        <v>193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85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</row>
    <row r="23" spans="1:135" s="2" customFormat="1" ht="10.5" customHeight="1" hidden="1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</row>
    <row r="24" spans="1:135" s="3" customFormat="1" ht="45" customHeight="1" hidden="1">
      <c r="A24" s="207" t="s">
        <v>0</v>
      </c>
      <c r="B24" s="208"/>
      <c r="C24" s="208"/>
      <c r="D24" s="208"/>
      <c r="E24" s="208"/>
      <c r="F24" s="207" t="s">
        <v>18</v>
      </c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9"/>
      <c r="AD24" s="207" t="s">
        <v>15</v>
      </c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9"/>
      <c r="BC24" s="207" t="s">
        <v>76</v>
      </c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9"/>
      <c r="BS24" s="207" t="s">
        <v>16</v>
      </c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9"/>
      <c r="CI24" s="207" t="s">
        <v>17</v>
      </c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9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</row>
    <row r="25" spans="1:135" s="4" customFormat="1" ht="12.75" customHeight="1" hidden="1">
      <c r="A25" s="212">
        <v>1</v>
      </c>
      <c r="B25" s="212"/>
      <c r="C25" s="212"/>
      <c r="D25" s="212"/>
      <c r="E25" s="212"/>
      <c r="F25" s="212">
        <v>2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>
        <v>3</v>
      </c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>
        <v>4</v>
      </c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>
        <v>5</v>
      </c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>
        <v>6</v>
      </c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</row>
    <row r="26" spans="1:135" s="5" customFormat="1" ht="21.75" customHeight="1" hidden="1">
      <c r="A26" s="210"/>
      <c r="B26" s="210"/>
      <c r="C26" s="210"/>
      <c r="D26" s="210"/>
      <c r="E26" s="210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</row>
    <row r="27" spans="1:135" s="5" customFormat="1" ht="15" customHeight="1" hidden="1">
      <c r="A27" s="210"/>
      <c r="B27" s="210"/>
      <c r="C27" s="210"/>
      <c r="D27" s="210"/>
      <c r="E27" s="210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6">
        <f>AD27*BC27*BS27</f>
        <v>0</v>
      </c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</row>
    <row r="28" spans="1:135" s="5" customFormat="1" ht="15" customHeight="1" hidden="1">
      <c r="A28" s="250" t="s">
        <v>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2"/>
      <c r="AD28" s="211" t="s">
        <v>9</v>
      </c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 t="s">
        <v>9</v>
      </c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 t="s">
        <v>9</v>
      </c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6">
        <f>SUM(CI26:CY27)</f>
        <v>0</v>
      </c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</row>
    <row r="29" spans="1:135" s="2" customFormat="1" ht="12" customHeight="1" hidden="1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</row>
    <row r="30" spans="1:135" s="6" customFormat="1" ht="15">
      <c r="A30" s="217" t="s">
        <v>198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</row>
    <row r="31" spans="1:135" s="2" customFormat="1" ht="10.5" customHeight="1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</row>
    <row r="32" spans="1:135" s="3" customFormat="1" ht="55.5" customHeight="1">
      <c r="A32" s="207" t="s">
        <v>0</v>
      </c>
      <c r="B32" s="208"/>
      <c r="C32" s="208"/>
      <c r="D32" s="208"/>
      <c r="E32" s="208"/>
      <c r="F32" s="207" t="s">
        <v>18</v>
      </c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9"/>
      <c r="AD32" s="207" t="s">
        <v>19</v>
      </c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9"/>
      <c r="AY32" s="207" t="s">
        <v>20</v>
      </c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9"/>
      <c r="BQ32" s="207" t="s">
        <v>21</v>
      </c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9"/>
      <c r="CI32" s="207" t="s">
        <v>17</v>
      </c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9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</row>
    <row r="33" spans="1:135" s="4" customFormat="1" ht="12.75">
      <c r="A33" s="212">
        <v>1</v>
      </c>
      <c r="B33" s="212"/>
      <c r="C33" s="212"/>
      <c r="D33" s="212"/>
      <c r="E33" s="212"/>
      <c r="F33" s="212">
        <v>2</v>
      </c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>
        <v>3</v>
      </c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>
        <v>4</v>
      </c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>
        <v>5</v>
      </c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>
        <v>6</v>
      </c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</row>
    <row r="34" spans="1:135" s="5" customFormat="1" ht="22.5" customHeight="1">
      <c r="A34" s="210"/>
      <c r="B34" s="210"/>
      <c r="C34" s="210"/>
      <c r="D34" s="210"/>
      <c r="E34" s="210"/>
      <c r="F34" s="215" t="s">
        <v>270</v>
      </c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1">
        <v>1</v>
      </c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>
        <v>12</v>
      </c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>
        <v>65</v>
      </c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6">
        <f>AY34*BQ34</f>
        <v>780</v>
      </c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</row>
    <row r="35" spans="1:135" s="5" customFormat="1" ht="15" customHeight="1">
      <c r="A35" s="250" t="s">
        <v>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2"/>
      <c r="AD35" s="211" t="s">
        <v>9</v>
      </c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 t="s">
        <v>9</v>
      </c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 t="s">
        <v>9</v>
      </c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3">
        <f>SUM(CI34:CI34)</f>
        <v>780</v>
      </c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</row>
    <row r="36" spans="1:135" s="5" customFormat="1" ht="15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</row>
    <row r="37" spans="1:135" s="6" customFormat="1" ht="41.25" customHeight="1">
      <c r="A37" s="284" t="s">
        <v>199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</row>
    <row r="38" spans="1:135" s="2" customFormat="1" ht="10.5" customHeight="1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</row>
    <row r="39" spans="1:135" s="2" customFormat="1" ht="55.5" customHeight="1">
      <c r="A39" s="207" t="s">
        <v>0</v>
      </c>
      <c r="B39" s="208"/>
      <c r="C39" s="208"/>
      <c r="D39" s="208"/>
      <c r="E39" s="208"/>
      <c r="F39" s="207" t="s">
        <v>72</v>
      </c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9"/>
      <c r="BV39" s="207" t="s">
        <v>23</v>
      </c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 t="s">
        <v>22</v>
      </c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9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</row>
    <row r="40" spans="1:135" ht="12.75">
      <c r="A40" s="212">
        <v>1</v>
      </c>
      <c r="B40" s="212"/>
      <c r="C40" s="212"/>
      <c r="D40" s="212"/>
      <c r="E40" s="212"/>
      <c r="F40" s="212">
        <v>2</v>
      </c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>
        <v>3</v>
      </c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>
        <v>4</v>
      </c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</row>
    <row r="41" spans="1:135" s="2" customFormat="1" ht="15" customHeight="1">
      <c r="A41" s="210" t="s">
        <v>24</v>
      </c>
      <c r="B41" s="210"/>
      <c r="C41" s="210"/>
      <c r="D41" s="210"/>
      <c r="E41" s="210"/>
      <c r="F41" s="9"/>
      <c r="G41" s="228" t="s">
        <v>35</v>
      </c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9"/>
      <c r="BV41" s="211" t="s">
        <v>9</v>
      </c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6">
        <f>CL42</f>
        <v>2457388.589128</v>
      </c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</row>
    <row r="42" spans="1:135" ht="12.75">
      <c r="A42" s="266" t="s">
        <v>25</v>
      </c>
      <c r="B42" s="214"/>
      <c r="C42" s="214"/>
      <c r="D42" s="214"/>
      <c r="E42" s="214"/>
      <c r="F42" s="11"/>
      <c r="G42" s="269" t="s">
        <v>2</v>
      </c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70"/>
      <c r="BV42" s="271">
        <f>DO20</f>
        <v>11169948.1324</v>
      </c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3"/>
      <c r="CL42" s="271">
        <f>BV42*22%</f>
        <v>2457388.589128</v>
      </c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8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</row>
    <row r="43" spans="1:135" ht="12.75">
      <c r="A43" s="267"/>
      <c r="B43" s="268"/>
      <c r="C43" s="268"/>
      <c r="D43" s="268"/>
      <c r="E43" s="268"/>
      <c r="F43" s="10"/>
      <c r="G43" s="282" t="s">
        <v>36</v>
      </c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3"/>
      <c r="BV43" s="274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6"/>
      <c r="CL43" s="279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1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</row>
    <row r="44" spans="1:135" ht="13.5" customHeight="1">
      <c r="A44" s="210" t="s">
        <v>26</v>
      </c>
      <c r="B44" s="210"/>
      <c r="C44" s="210"/>
      <c r="D44" s="210"/>
      <c r="E44" s="210"/>
      <c r="F44" s="9"/>
      <c r="G44" s="264" t="s">
        <v>37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5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</row>
    <row r="45" spans="1:135" ht="26.25" customHeight="1">
      <c r="A45" s="210" t="s">
        <v>27</v>
      </c>
      <c r="B45" s="210"/>
      <c r="C45" s="210"/>
      <c r="D45" s="210"/>
      <c r="E45" s="210"/>
      <c r="F45" s="9"/>
      <c r="G45" s="264" t="s">
        <v>38</v>
      </c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5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</row>
    <row r="46" spans="1:135" ht="26.25" customHeight="1">
      <c r="A46" s="210" t="s">
        <v>28</v>
      </c>
      <c r="B46" s="210"/>
      <c r="C46" s="210"/>
      <c r="D46" s="210"/>
      <c r="E46" s="210"/>
      <c r="F46" s="9"/>
      <c r="G46" s="228" t="s">
        <v>39</v>
      </c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9"/>
      <c r="BV46" s="211" t="s">
        <v>9</v>
      </c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6">
        <f>CL47+CL50</f>
        <v>346268.3921044</v>
      </c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</row>
    <row r="47" spans="1:135" ht="12.75">
      <c r="A47" s="266" t="s">
        <v>29</v>
      </c>
      <c r="B47" s="214"/>
      <c r="C47" s="214"/>
      <c r="D47" s="214"/>
      <c r="E47" s="214"/>
      <c r="F47" s="11"/>
      <c r="G47" s="269" t="s">
        <v>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70"/>
      <c r="BV47" s="271">
        <f>DO20</f>
        <v>11169948.1324</v>
      </c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3"/>
      <c r="CL47" s="271">
        <f>BV47*2.9%</f>
        <v>323928.4958396</v>
      </c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8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</row>
    <row r="48" spans="1:135" ht="25.5" customHeight="1">
      <c r="A48" s="267"/>
      <c r="B48" s="268"/>
      <c r="C48" s="268"/>
      <c r="D48" s="268"/>
      <c r="E48" s="268"/>
      <c r="F48" s="10"/>
      <c r="G48" s="282" t="s">
        <v>40</v>
      </c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3"/>
      <c r="BV48" s="274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6"/>
      <c r="CL48" s="279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1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</row>
    <row r="49" spans="1:135" ht="26.25" customHeight="1">
      <c r="A49" s="210" t="s">
        <v>30</v>
      </c>
      <c r="B49" s="210"/>
      <c r="C49" s="210"/>
      <c r="D49" s="210"/>
      <c r="E49" s="210"/>
      <c r="F49" s="9"/>
      <c r="G49" s="264" t="s">
        <v>41</v>
      </c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5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</row>
    <row r="50" spans="1:135" ht="27" customHeight="1">
      <c r="A50" s="210" t="s">
        <v>31</v>
      </c>
      <c r="B50" s="210"/>
      <c r="C50" s="210"/>
      <c r="D50" s="210"/>
      <c r="E50" s="210"/>
      <c r="F50" s="9"/>
      <c r="G50" s="264" t="s">
        <v>42</v>
      </c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5"/>
      <c r="BV50" s="216">
        <f>DO20</f>
        <v>11169948.1324</v>
      </c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6">
        <f>BV50*0.2%</f>
        <v>22339.8962648</v>
      </c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</row>
    <row r="51" spans="1:135" ht="27" customHeight="1">
      <c r="A51" s="210" t="s">
        <v>32</v>
      </c>
      <c r="B51" s="210"/>
      <c r="C51" s="210"/>
      <c r="D51" s="210"/>
      <c r="E51" s="210"/>
      <c r="F51" s="9"/>
      <c r="G51" s="264" t="s">
        <v>43</v>
      </c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5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</row>
    <row r="52" spans="1:135" ht="27" customHeight="1">
      <c r="A52" s="210" t="s">
        <v>33</v>
      </c>
      <c r="B52" s="210"/>
      <c r="C52" s="210"/>
      <c r="D52" s="210"/>
      <c r="E52" s="210"/>
      <c r="F52" s="9"/>
      <c r="G52" s="264" t="s">
        <v>43</v>
      </c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5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</row>
    <row r="53" spans="1:135" ht="26.25" customHeight="1">
      <c r="A53" s="210" t="s">
        <v>34</v>
      </c>
      <c r="B53" s="210"/>
      <c r="C53" s="210"/>
      <c r="D53" s="210"/>
      <c r="E53" s="210"/>
      <c r="F53" s="9"/>
      <c r="G53" s="228" t="s">
        <v>44</v>
      </c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9"/>
      <c r="BV53" s="216">
        <f>DO20</f>
        <v>11169948.1324</v>
      </c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6">
        <f>BV53*5.1%</f>
        <v>569667.3547524</v>
      </c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</row>
    <row r="54" spans="1:135" ht="13.5" customHeight="1">
      <c r="A54" s="210"/>
      <c r="B54" s="210"/>
      <c r="C54" s="210"/>
      <c r="D54" s="210"/>
      <c r="E54" s="210"/>
      <c r="F54" s="248" t="s">
        <v>8</v>
      </c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9"/>
      <c r="BV54" s="211" t="s">
        <v>9</v>
      </c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3">
        <f>CL41+CL46+CL53-23546.39</f>
        <v>3349777.9459848</v>
      </c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</row>
    <row r="55" spans="1:135" s="8" customFormat="1" ht="48" customHeight="1">
      <c r="A55" s="262" t="s">
        <v>78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</row>
    <row r="56" spans="1:135" s="8" customFormat="1" ht="17.25" customHeight="1" hidden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</row>
    <row r="57" spans="1:135" s="6" customFormat="1" ht="14.25" hidden="1">
      <c r="A57" s="220" t="s">
        <v>45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</row>
    <row r="58" spans="1:135" s="2" customFormat="1" ht="6" customHeight="1" hidden="1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</row>
    <row r="59" spans="1:135" s="6" customFormat="1" ht="15" hidden="1">
      <c r="A59" s="261" t="s">
        <v>11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</row>
    <row r="60" spans="1:135" s="6" customFormat="1" ht="6" customHeight="1" hidden="1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</row>
    <row r="61" spans="1:135" s="2" customFormat="1" ht="10.5" customHeight="1" hidden="1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</row>
    <row r="62" spans="1:135" s="3" customFormat="1" ht="45" customHeight="1" hidden="1">
      <c r="A62" s="207" t="s">
        <v>0</v>
      </c>
      <c r="B62" s="208"/>
      <c r="C62" s="208"/>
      <c r="D62" s="208"/>
      <c r="E62" s="208"/>
      <c r="F62" s="209"/>
      <c r="G62" s="207" t="s">
        <v>48</v>
      </c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9"/>
      <c r="BC62" s="207" t="s">
        <v>49</v>
      </c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9"/>
      <c r="BS62" s="207" t="s">
        <v>50</v>
      </c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9"/>
      <c r="CI62" s="207" t="s">
        <v>47</v>
      </c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9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</row>
    <row r="63" spans="1:135" s="4" customFormat="1" ht="12.75" hidden="1">
      <c r="A63" s="212">
        <v>1</v>
      </c>
      <c r="B63" s="212"/>
      <c r="C63" s="212"/>
      <c r="D63" s="212"/>
      <c r="E63" s="212"/>
      <c r="F63" s="212"/>
      <c r="G63" s="212">
        <v>2</v>
      </c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>
        <v>3</v>
      </c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>
        <v>4</v>
      </c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>
        <v>5</v>
      </c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</row>
    <row r="64" spans="1:135" s="5" customFormat="1" ht="15" customHeight="1" hidden="1">
      <c r="A64" s="210"/>
      <c r="B64" s="210"/>
      <c r="C64" s="210"/>
      <c r="D64" s="210"/>
      <c r="E64" s="210"/>
      <c r="F64" s="210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</row>
    <row r="65" spans="1:135" s="5" customFormat="1" ht="15" customHeight="1" hidden="1">
      <c r="A65" s="210"/>
      <c r="B65" s="210"/>
      <c r="C65" s="210"/>
      <c r="D65" s="210"/>
      <c r="E65" s="210"/>
      <c r="F65" s="210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</row>
    <row r="66" spans="1:135" s="5" customFormat="1" ht="15" customHeight="1" hidden="1">
      <c r="A66" s="210"/>
      <c r="B66" s="210"/>
      <c r="C66" s="210"/>
      <c r="D66" s="210"/>
      <c r="E66" s="210"/>
      <c r="F66" s="210"/>
      <c r="G66" s="218" t="s">
        <v>8</v>
      </c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9"/>
      <c r="BC66" s="211" t="s">
        <v>9</v>
      </c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 t="s">
        <v>9</v>
      </c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6">
        <v>0</v>
      </c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</row>
    <row r="67" spans="1:135" ht="12" customHeight="1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</row>
    <row r="68" spans="1:135" s="6" customFormat="1" ht="14.25">
      <c r="A68" s="220" t="s">
        <v>51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</row>
    <row r="69" spans="1:135" s="2" customFormat="1" ht="6" customHeight="1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</row>
    <row r="70" spans="1:135" s="6" customFormat="1" ht="15">
      <c r="A70" s="260" t="s">
        <v>11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56" t="s">
        <v>246</v>
      </c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</row>
    <row r="71" spans="1:135" s="2" customFormat="1" ht="10.5" customHeight="1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</row>
    <row r="72" spans="1:135" s="3" customFormat="1" ht="55.5" customHeight="1">
      <c r="A72" s="207" t="s">
        <v>0</v>
      </c>
      <c r="B72" s="208"/>
      <c r="C72" s="208"/>
      <c r="D72" s="208"/>
      <c r="E72" s="208"/>
      <c r="F72" s="209"/>
      <c r="G72" s="207" t="s">
        <v>14</v>
      </c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9"/>
      <c r="BC72" s="207" t="s">
        <v>52</v>
      </c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9"/>
      <c r="BS72" s="207" t="s">
        <v>53</v>
      </c>
      <c r="BT72" s="208"/>
      <c r="BU72" s="208"/>
      <c r="BV72" s="208"/>
      <c r="BW72" s="208"/>
      <c r="BX72" s="208"/>
      <c r="BY72" s="208"/>
      <c r="BZ72" s="208"/>
      <c r="CA72" s="208"/>
      <c r="CB72" s="208"/>
      <c r="CC72" s="209"/>
      <c r="CD72" s="207" t="s">
        <v>77</v>
      </c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9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</row>
    <row r="73" spans="1:135" s="4" customFormat="1" ht="12.75">
      <c r="A73" s="212">
        <v>1</v>
      </c>
      <c r="B73" s="212"/>
      <c r="C73" s="212"/>
      <c r="D73" s="212"/>
      <c r="E73" s="212"/>
      <c r="F73" s="212"/>
      <c r="G73" s="212">
        <v>2</v>
      </c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>
        <v>3</v>
      </c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>
        <v>4</v>
      </c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>
        <v>5</v>
      </c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</row>
    <row r="74" spans="1:135" s="5" customFormat="1" ht="15" customHeight="1">
      <c r="A74" s="210"/>
      <c r="B74" s="210"/>
      <c r="C74" s="210"/>
      <c r="D74" s="210"/>
      <c r="E74" s="210"/>
      <c r="F74" s="210"/>
      <c r="G74" s="215" t="s">
        <v>243</v>
      </c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6">
        <v>264.09</v>
      </c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</row>
    <row r="75" spans="1:135" s="5" customFormat="1" ht="15" customHeight="1">
      <c r="A75" s="298"/>
      <c r="B75" s="299"/>
      <c r="C75" s="299"/>
      <c r="D75" s="299"/>
      <c r="E75" s="299"/>
      <c r="F75" s="300"/>
      <c r="G75" s="227" t="s">
        <v>259</v>
      </c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9"/>
      <c r="BC75" s="253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5"/>
      <c r="BS75" s="253"/>
      <c r="BT75" s="254"/>
      <c r="BU75" s="254"/>
      <c r="BV75" s="254"/>
      <c r="BW75" s="254"/>
      <c r="BX75" s="254"/>
      <c r="BY75" s="254"/>
      <c r="BZ75" s="254"/>
      <c r="CA75" s="254"/>
      <c r="CB75" s="254"/>
      <c r="CC75" s="255"/>
      <c r="CD75" s="245">
        <f>1313.93+1538.48+750</f>
        <v>3602.41</v>
      </c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</row>
    <row r="76" spans="1:135" s="5" customFormat="1" ht="15" customHeight="1">
      <c r="A76" s="210"/>
      <c r="B76" s="210"/>
      <c r="C76" s="210"/>
      <c r="D76" s="210"/>
      <c r="E76" s="210"/>
      <c r="F76" s="210"/>
      <c r="G76" s="215" t="s">
        <v>277</v>
      </c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6">
        <f>30000+10000</f>
        <v>40000</v>
      </c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</row>
    <row r="77" spans="1:135" s="5" customFormat="1" ht="15" customHeight="1">
      <c r="A77" s="210"/>
      <c r="B77" s="210"/>
      <c r="C77" s="210"/>
      <c r="D77" s="210"/>
      <c r="E77" s="210"/>
      <c r="F77" s="210"/>
      <c r="G77" s="218" t="s">
        <v>8</v>
      </c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9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 t="s">
        <v>9</v>
      </c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3">
        <f>SUM(CD74:CZ76)</f>
        <v>43866.5</v>
      </c>
      <c r="CE77" s="213"/>
      <c r="CF77" s="213"/>
      <c r="CG77" s="213"/>
      <c r="CH77" s="213"/>
      <c r="CI77" s="213"/>
      <c r="CJ77" s="213"/>
      <c r="CK77" s="213"/>
      <c r="CL77" s="213"/>
      <c r="CM77" s="213"/>
      <c r="CN77" s="213"/>
      <c r="CO77" s="213"/>
      <c r="CP77" s="213"/>
      <c r="CQ77" s="213"/>
      <c r="CR77" s="213"/>
      <c r="CS77" s="213"/>
      <c r="CT77" s="213"/>
      <c r="CU77" s="213"/>
      <c r="CV77" s="213"/>
      <c r="CW77" s="213"/>
      <c r="CX77" s="213"/>
      <c r="CY77" s="213"/>
      <c r="CZ77" s="213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</row>
    <row r="78" spans="1:135" s="2" customFormat="1" ht="12" customHeight="1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</row>
    <row r="79" spans="1:135" s="6" customFormat="1" ht="14.25" hidden="1">
      <c r="A79" s="220" t="s">
        <v>54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20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</row>
    <row r="80" spans="1:135" s="2" customFormat="1" ht="6" customHeight="1" hidden="1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</row>
    <row r="81" spans="1:135" s="6" customFormat="1" ht="15" hidden="1">
      <c r="A81" s="260" t="s">
        <v>11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7"/>
      <c r="BT81" s="257"/>
      <c r="BU81" s="257"/>
      <c r="BV81" s="257"/>
      <c r="BW81" s="257"/>
      <c r="BX81" s="257"/>
      <c r="BY81" s="257"/>
      <c r="BZ81" s="257"/>
      <c r="CA81" s="257"/>
      <c r="CB81" s="257"/>
      <c r="CC81" s="257"/>
      <c r="CD81" s="257"/>
      <c r="CE81" s="257"/>
      <c r="CF81" s="257"/>
      <c r="CG81" s="257"/>
      <c r="CH81" s="257"/>
      <c r="CI81" s="257"/>
      <c r="CJ81" s="257"/>
      <c r="CK81" s="257"/>
      <c r="CL81" s="257"/>
      <c r="CM81" s="257"/>
      <c r="CN81" s="257"/>
      <c r="CO81" s="257"/>
      <c r="CP81" s="257"/>
      <c r="CQ81" s="257"/>
      <c r="CR81" s="257"/>
      <c r="CS81" s="257"/>
      <c r="CT81" s="257"/>
      <c r="CU81" s="257"/>
      <c r="CV81" s="257"/>
      <c r="CW81" s="257"/>
      <c r="CX81" s="257"/>
      <c r="CY81" s="257"/>
      <c r="CZ81" s="25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</row>
    <row r="82" spans="1:135" s="2" customFormat="1" ht="15" customHeight="1" hidden="1">
      <c r="A82" s="259"/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</row>
    <row r="83" spans="1:135" s="3" customFormat="1" ht="45" customHeight="1" hidden="1">
      <c r="A83" s="207" t="s">
        <v>0</v>
      </c>
      <c r="B83" s="208"/>
      <c r="C83" s="208"/>
      <c r="D83" s="208"/>
      <c r="E83" s="208"/>
      <c r="F83" s="209"/>
      <c r="G83" s="207" t="s">
        <v>48</v>
      </c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9"/>
      <c r="BC83" s="207" t="s">
        <v>49</v>
      </c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9"/>
      <c r="BS83" s="207" t="s">
        <v>50</v>
      </c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9"/>
      <c r="CI83" s="207" t="s">
        <v>47</v>
      </c>
      <c r="CJ83" s="208"/>
      <c r="CK83" s="208"/>
      <c r="CL83" s="208"/>
      <c r="CM83" s="208"/>
      <c r="CN83" s="208"/>
      <c r="CO83" s="208"/>
      <c r="CP83" s="208"/>
      <c r="CQ83" s="208"/>
      <c r="CR83" s="208"/>
      <c r="CS83" s="208"/>
      <c r="CT83" s="208"/>
      <c r="CU83" s="208"/>
      <c r="CV83" s="208"/>
      <c r="CW83" s="208"/>
      <c r="CX83" s="208"/>
      <c r="CY83" s="208"/>
      <c r="CZ83" s="209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</row>
    <row r="84" spans="1:135" s="4" customFormat="1" ht="12.75" hidden="1">
      <c r="A84" s="212">
        <v>1</v>
      </c>
      <c r="B84" s="212"/>
      <c r="C84" s="212"/>
      <c r="D84" s="212"/>
      <c r="E84" s="212"/>
      <c r="F84" s="212"/>
      <c r="G84" s="212">
        <v>2</v>
      </c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>
        <v>3</v>
      </c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>
        <v>4</v>
      </c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>
        <v>5</v>
      </c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2"/>
      <c r="CW84" s="212"/>
      <c r="CX84" s="212"/>
      <c r="CY84" s="212"/>
      <c r="CZ84" s="212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</row>
    <row r="85" spans="1:135" s="5" customFormat="1" ht="15" customHeight="1" hidden="1">
      <c r="A85" s="210"/>
      <c r="B85" s="210"/>
      <c r="C85" s="210"/>
      <c r="D85" s="210"/>
      <c r="E85" s="210"/>
      <c r="F85" s="210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</row>
    <row r="86" spans="1:135" s="5" customFormat="1" ht="15" customHeight="1" hidden="1">
      <c r="A86" s="210"/>
      <c r="B86" s="210"/>
      <c r="C86" s="210"/>
      <c r="D86" s="210"/>
      <c r="E86" s="210"/>
      <c r="F86" s="210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</row>
    <row r="87" spans="1:135" s="5" customFormat="1" ht="15" customHeight="1" hidden="1">
      <c r="A87" s="210"/>
      <c r="B87" s="210"/>
      <c r="C87" s="210"/>
      <c r="D87" s="210"/>
      <c r="E87" s="210"/>
      <c r="F87" s="210"/>
      <c r="G87" s="218" t="s">
        <v>8</v>
      </c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9"/>
      <c r="BC87" s="211" t="s">
        <v>9</v>
      </c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 t="s">
        <v>9</v>
      </c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6">
        <v>0</v>
      </c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  <c r="DY87" s="217"/>
      <c r="DZ87" s="217"/>
      <c r="EA87" s="217"/>
      <c r="EB87" s="217"/>
      <c r="EC87" s="217"/>
      <c r="ED87" s="217"/>
      <c r="EE87" s="217"/>
    </row>
    <row r="88" spans="1:135" s="2" customFormat="1" ht="12" customHeight="1" hidden="1">
      <c r="A88" s="249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49"/>
      <c r="CY88" s="249"/>
      <c r="CZ88" s="249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17"/>
      <c r="DY88" s="217"/>
      <c r="DZ88" s="217"/>
      <c r="EA88" s="217"/>
      <c r="EB88" s="217"/>
      <c r="EC88" s="217"/>
      <c r="ED88" s="217"/>
      <c r="EE88" s="217"/>
    </row>
    <row r="89" spans="1:135" s="6" customFormat="1" ht="27" customHeight="1" hidden="1">
      <c r="A89" s="258" t="s">
        <v>207</v>
      </c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7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</row>
    <row r="90" spans="1:135" s="2" customFormat="1" ht="6" customHeight="1" hidden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</row>
    <row r="91" spans="1:135" s="6" customFormat="1" ht="15" hidden="1">
      <c r="A91" s="260" t="s">
        <v>11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57"/>
      <c r="CD91" s="257"/>
      <c r="CE91" s="257"/>
      <c r="CF91" s="257"/>
      <c r="CG91" s="257"/>
      <c r="CH91" s="257"/>
      <c r="CI91" s="257"/>
      <c r="CJ91" s="257"/>
      <c r="CK91" s="257"/>
      <c r="CL91" s="257"/>
      <c r="CM91" s="257"/>
      <c r="CN91" s="257"/>
      <c r="CO91" s="257"/>
      <c r="CP91" s="257"/>
      <c r="CQ91" s="257"/>
      <c r="CR91" s="257"/>
      <c r="CS91" s="257"/>
      <c r="CT91" s="257"/>
      <c r="CU91" s="257"/>
      <c r="CV91" s="257"/>
      <c r="CW91" s="257"/>
      <c r="CX91" s="257"/>
      <c r="CY91" s="257"/>
      <c r="CZ91" s="25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</row>
    <row r="92" spans="1:135" s="2" customFormat="1" ht="10.5" customHeight="1" hidden="1">
      <c r="A92" s="233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3"/>
      <c r="CL92" s="233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7"/>
      <c r="DP92" s="217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7"/>
      <c r="EE92" s="217"/>
    </row>
    <row r="93" spans="1:135" s="3" customFormat="1" ht="45" customHeight="1" hidden="1">
      <c r="A93" s="207" t="s">
        <v>0</v>
      </c>
      <c r="B93" s="208"/>
      <c r="C93" s="208"/>
      <c r="D93" s="208"/>
      <c r="E93" s="208"/>
      <c r="F93" s="209"/>
      <c r="G93" s="207" t="s">
        <v>48</v>
      </c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9"/>
      <c r="BC93" s="207" t="s">
        <v>49</v>
      </c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9"/>
      <c r="BS93" s="207" t="s">
        <v>50</v>
      </c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9"/>
      <c r="CI93" s="207" t="s">
        <v>47</v>
      </c>
      <c r="CJ93" s="208"/>
      <c r="CK93" s="208"/>
      <c r="CL93" s="208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9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</row>
    <row r="94" spans="1:135" s="4" customFormat="1" ht="12.75" hidden="1">
      <c r="A94" s="212">
        <v>1</v>
      </c>
      <c r="B94" s="212"/>
      <c r="C94" s="212"/>
      <c r="D94" s="212"/>
      <c r="E94" s="212"/>
      <c r="F94" s="212"/>
      <c r="G94" s="212">
        <v>2</v>
      </c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>
        <v>3</v>
      </c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>
        <v>4</v>
      </c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>
        <v>5</v>
      </c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</row>
    <row r="95" spans="1:135" s="5" customFormat="1" ht="15" customHeight="1" hidden="1">
      <c r="A95" s="210"/>
      <c r="B95" s="210"/>
      <c r="C95" s="210"/>
      <c r="D95" s="210"/>
      <c r="E95" s="210"/>
      <c r="F95" s="210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6"/>
      <c r="CU95" s="216"/>
      <c r="CV95" s="216"/>
      <c r="CW95" s="216"/>
      <c r="CX95" s="216"/>
      <c r="CY95" s="216"/>
      <c r="CZ95" s="216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  <c r="DP95" s="217"/>
      <c r="DQ95" s="217"/>
      <c r="DR95" s="217"/>
      <c r="DS95" s="217"/>
      <c r="DT95" s="217"/>
      <c r="DU95" s="217"/>
      <c r="DV95" s="217"/>
      <c r="DW95" s="217"/>
      <c r="DX95" s="217"/>
      <c r="DY95" s="217"/>
      <c r="DZ95" s="217"/>
      <c r="EA95" s="217"/>
      <c r="EB95" s="217"/>
      <c r="EC95" s="217"/>
      <c r="ED95" s="217"/>
      <c r="EE95" s="217"/>
    </row>
    <row r="96" spans="1:135" s="5" customFormat="1" ht="15" customHeight="1" hidden="1">
      <c r="A96" s="210"/>
      <c r="B96" s="210"/>
      <c r="C96" s="210"/>
      <c r="D96" s="210"/>
      <c r="E96" s="210"/>
      <c r="F96" s="210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16"/>
      <c r="CY96" s="216"/>
      <c r="CZ96" s="216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  <c r="DP96" s="217"/>
      <c r="DQ96" s="217"/>
      <c r="DR96" s="217"/>
      <c r="DS96" s="217"/>
      <c r="DT96" s="217"/>
      <c r="DU96" s="217"/>
      <c r="DV96" s="217"/>
      <c r="DW96" s="217"/>
      <c r="DX96" s="217"/>
      <c r="DY96" s="217"/>
      <c r="DZ96" s="217"/>
      <c r="EA96" s="217"/>
      <c r="EB96" s="217"/>
      <c r="EC96" s="217"/>
      <c r="ED96" s="217"/>
      <c r="EE96" s="217"/>
    </row>
    <row r="97" spans="1:135" s="5" customFormat="1" ht="15" customHeight="1" hidden="1">
      <c r="A97" s="210"/>
      <c r="B97" s="210"/>
      <c r="C97" s="210"/>
      <c r="D97" s="210"/>
      <c r="E97" s="210"/>
      <c r="F97" s="210"/>
      <c r="G97" s="218" t="s">
        <v>8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9"/>
      <c r="BC97" s="211" t="s">
        <v>9</v>
      </c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 t="s">
        <v>9</v>
      </c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16"/>
      <c r="CY97" s="216"/>
      <c r="CZ97" s="216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  <c r="DN97" s="217"/>
      <c r="DO97" s="217"/>
      <c r="DP97" s="217"/>
      <c r="DQ97" s="217"/>
      <c r="DR97" s="217"/>
      <c r="DS97" s="217"/>
      <c r="DT97" s="217"/>
      <c r="DU97" s="217"/>
      <c r="DV97" s="217"/>
      <c r="DW97" s="217"/>
      <c r="DX97" s="217"/>
      <c r="DY97" s="217"/>
      <c r="DZ97" s="217"/>
      <c r="EA97" s="217"/>
      <c r="EB97" s="217"/>
      <c r="EC97" s="217"/>
      <c r="ED97" s="217"/>
      <c r="EE97" s="217"/>
    </row>
    <row r="98" spans="1:135" s="5" customFormat="1" ht="15" customHeight="1" hidden="1">
      <c r="A98" s="214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4"/>
      <c r="CR98" s="214"/>
      <c r="CS98" s="214"/>
      <c r="CT98" s="214"/>
      <c r="CU98" s="214"/>
      <c r="CV98" s="214"/>
      <c r="CW98" s="214"/>
      <c r="CX98" s="214"/>
      <c r="CY98" s="214"/>
      <c r="CZ98" s="214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</row>
    <row r="99" spans="1:135" s="6" customFormat="1" ht="14.25">
      <c r="A99" s="220" t="s">
        <v>55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</row>
    <row r="100" spans="1:135" s="2" customFormat="1" ht="6" customHeight="1">
      <c r="A100" s="217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  <c r="DP100" s="217"/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</row>
    <row r="101" spans="1:135" s="6" customFormat="1" ht="15">
      <c r="A101" s="260" t="s">
        <v>11</v>
      </c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56" t="s">
        <v>165</v>
      </c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6"/>
      <c r="BT101" s="256"/>
      <c r="BU101" s="256"/>
      <c r="BV101" s="256"/>
      <c r="BW101" s="256"/>
      <c r="BX101" s="256"/>
      <c r="BY101" s="256"/>
      <c r="BZ101" s="256"/>
      <c r="CA101" s="256"/>
      <c r="CB101" s="256"/>
      <c r="CC101" s="256"/>
      <c r="CD101" s="256"/>
      <c r="CE101" s="256"/>
      <c r="CF101" s="256"/>
      <c r="CG101" s="256"/>
      <c r="CH101" s="256"/>
      <c r="CI101" s="256"/>
      <c r="CJ101" s="256"/>
      <c r="CK101" s="256"/>
      <c r="CL101" s="256"/>
      <c r="CM101" s="256"/>
      <c r="CN101" s="256"/>
      <c r="CO101" s="256"/>
      <c r="CP101" s="256"/>
      <c r="CQ101" s="256"/>
      <c r="CR101" s="256"/>
      <c r="CS101" s="256"/>
      <c r="CT101" s="256"/>
      <c r="CU101" s="256"/>
      <c r="CV101" s="256"/>
      <c r="CW101" s="256"/>
      <c r="CX101" s="256"/>
      <c r="CY101" s="256"/>
      <c r="CZ101" s="256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17"/>
      <c r="ED101" s="217"/>
      <c r="EE101" s="217"/>
    </row>
    <row r="102" spans="1:135" s="2" customFormat="1" ht="10.5" customHeight="1">
      <c r="A102" s="217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7"/>
      <c r="DG102" s="217"/>
      <c r="DH102" s="217"/>
      <c r="DI102" s="217"/>
      <c r="DJ102" s="217"/>
      <c r="DK102" s="217"/>
      <c r="DL102" s="217"/>
      <c r="DM102" s="217"/>
      <c r="DN102" s="217"/>
      <c r="DO102" s="217"/>
      <c r="DP102" s="217"/>
      <c r="DQ102" s="217"/>
      <c r="DR102" s="217"/>
      <c r="DS102" s="217"/>
      <c r="DT102" s="217"/>
      <c r="DU102" s="217"/>
      <c r="DV102" s="217"/>
      <c r="DW102" s="217"/>
      <c r="DX102" s="217"/>
      <c r="DY102" s="217"/>
      <c r="DZ102" s="217"/>
      <c r="EA102" s="217"/>
      <c r="EB102" s="217"/>
      <c r="EC102" s="217"/>
      <c r="ED102" s="217"/>
      <c r="EE102" s="217"/>
    </row>
    <row r="103" spans="1:135" s="6" customFormat="1" ht="15">
      <c r="A103" s="217" t="s">
        <v>200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</row>
    <row r="104" spans="1:135" s="2" customFormat="1" ht="10.5" customHeight="1">
      <c r="A104" s="233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  <c r="BM104" s="233"/>
      <c r="BN104" s="233"/>
      <c r="BO104" s="233"/>
      <c r="BP104" s="233"/>
      <c r="BQ104" s="233"/>
      <c r="BR104" s="233"/>
      <c r="BS104" s="233"/>
      <c r="BT104" s="233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3"/>
      <c r="CL104" s="233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33"/>
      <c r="CY104" s="233"/>
      <c r="CZ104" s="233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</row>
    <row r="105" spans="1:135" s="3" customFormat="1" ht="45" customHeight="1">
      <c r="A105" s="235" t="s">
        <v>0</v>
      </c>
      <c r="B105" s="236"/>
      <c r="C105" s="236"/>
      <c r="D105" s="236"/>
      <c r="E105" s="236"/>
      <c r="F105" s="237"/>
      <c r="G105" s="235" t="s">
        <v>14</v>
      </c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7"/>
      <c r="AO105" s="235" t="s">
        <v>57</v>
      </c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7"/>
      <c r="BE105" s="235" t="s">
        <v>58</v>
      </c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7"/>
      <c r="BU105" s="235" t="s">
        <v>59</v>
      </c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7"/>
      <c r="CK105" s="235" t="s">
        <v>17</v>
      </c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</row>
    <row r="106" spans="1:135" s="4" customFormat="1" ht="12.75">
      <c r="A106" s="212">
        <v>1</v>
      </c>
      <c r="B106" s="212"/>
      <c r="C106" s="212"/>
      <c r="D106" s="212"/>
      <c r="E106" s="212"/>
      <c r="F106" s="212"/>
      <c r="G106" s="212">
        <v>2</v>
      </c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>
        <v>3</v>
      </c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>
        <v>4</v>
      </c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>
        <v>5</v>
      </c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>
        <v>6</v>
      </c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17"/>
      <c r="DX106" s="217"/>
      <c r="DY106" s="217"/>
      <c r="DZ106" s="217"/>
      <c r="EA106" s="217"/>
      <c r="EB106" s="217"/>
      <c r="EC106" s="217"/>
      <c r="ED106" s="217"/>
      <c r="EE106" s="217"/>
    </row>
    <row r="107" spans="1:135" s="5" customFormat="1" ht="15" customHeight="1">
      <c r="A107" s="210"/>
      <c r="B107" s="210"/>
      <c r="C107" s="210"/>
      <c r="D107" s="210"/>
      <c r="E107" s="210"/>
      <c r="F107" s="210"/>
      <c r="G107" s="215" t="s">
        <v>241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6">
        <v>1</v>
      </c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>
        <v>12</v>
      </c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>
        <v>595.2</v>
      </c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>
        <f>BU107*BE107</f>
        <v>7142.400000000001</v>
      </c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</row>
    <row r="108" spans="1:135" s="5" customFormat="1" ht="15" customHeight="1">
      <c r="A108" s="210"/>
      <c r="B108" s="210"/>
      <c r="C108" s="210"/>
      <c r="D108" s="210"/>
      <c r="E108" s="210"/>
      <c r="F108" s="210"/>
      <c r="G108" s="215" t="s">
        <v>242</v>
      </c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6">
        <v>1</v>
      </c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>
        <v>12</v>
      </c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>
        <v>1800</v>
      </c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45">
        <f>BE108*BU108+3300.15+17990.33</f>
        <v>42890.48</v>
      </c>
      <c r="CL108" s="246"/>
      <c r="CM108" s="246"/>
      <c r="CN108" s="246"/>
      <c r="CO108" s="246"/>
      <c r="CP108" s="246"/>
      <c r="CQ108" s="246"/>
      <c r="CR108" s="246"/>
      <c r="CS108" s="246"/>
      <c r="CT108" s="246"/>
      <c r="CU108" s="246"/>
      <c r="CV108" s="246"/>
      <c r="CW108" s="246"/>
      <c r="CX108" s="246"/>
      <c r="CY108" s="246"/>
      <c r="CZ108" s="247"/>
      <c r="DA108" s="217"/>
      <c r="DB108" s="217"/>
      <c r="DC108" s="217"/>
      <c r="DD108" s="217"/>
      <c r="DE108" s="217"/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</row>
    <row r="109" spans="1:135" s="5" customFormat="1" ht="15" customHeight="1">
      <c r="A109" s="210"/>
      <c r="B109" s="210"/>
      <c r="C109" s="210"/>
      <c r="D109" s="210"/>
      <c r="E109" s="210"/>
      <c r="F109" s="210"/>
      <c r="G109" s="241" t="s">
        <v>56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3"/>
      <c r="AO109" s="211" t="s">
        <v>9</v>
      </c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 t="s">
        <v>9</v>
      </c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 t="s">
        <v>9</v>
      </c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3">
        <f>CK107+CK108</f>
        <v>50032.880000000005</v>
      </c>
      <c r="CL109" s="213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</row>
    <row r="110" spans="1:135" s="5" customFormat="1" ht="11.25" customHeight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17"/>
      <c r="DZ110" s="217"/>
      <c r="EA110" s="217"/>
      <c r="EB110" s="217"/>
      <c r="EC110" s="217"/>
      <c r="ED110" s="217"/>
      <c r="EE110" s="217"/>
    </row>
    <row r="111" spans="1:135" s="6" customFormat="1" ht="15" hidden="1">
      <c r="A111" s="217" t="s">
        <v>201</v>
      </c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  <c r="EB111" s="217"/>
      <c r="EC111" s="217"/>
      <c r="ED111" s="217"/>
      <c r="EE111" s="217"/>
    </row>
    <row r="112" spans="1:135" s="2" customFormat="1" ht="10.5" customHeight="1" hidden="1">
      <c r="A112" s="233"/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3"/>
      <c r="CA112" s="233"/>
      <c r="CB112" s="233"/>
      <c r="CC112" s="233"/>
      <c r="CD112" s="233"/>
      <c r="CE112" s="233"/>
      <c r="CF112" s="233"/>
      <c r="CG112" s="233"/>
      <c r="CH112" s="233"/>
      <c r="CI112" s="233"/>
      <c r="CJ112" s="233"/>
      <c r="CK112" s="233"/>
      <c r="CL112" s="233"/>
      <c r="CM112" s="233"/>
      <c r="CN112" s="233"/>
      <c r="CO112" s="233"/>
      <c r="CP112" s="233"/>
      <c r="CQ112" s="233"/>
      <c r="CR112" s="233"/>
      <c r="CS112" s="233"/>
      <c r="CT112" s="233"/>
      <c r="CU112" s="233"/>
      <c r="CV112" s="233"/>
      <c r="CW112" s="233"/>
      <c r="CX112" s="233"/>
      <c r="CY112" s="233"/>
      <c r="CZ112" s="233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17"/>
      <c r="DZ112" s="217"/>
      <c r="EA112" s="217"/>
      <c r="EB112" s="217"/>
      <c r="EC112" s="217"/>
      <c r="ED112" s="217"/>
      <c r="EE112" s="217"/>
    </row>
    <row r="113" spans="1:135" s="3" customFormat="1" ht="45" customHeight="1" hidden="1">
      <c r="A113" s="207" t="s">
        <v>0</v>
      </c>
      <c r="B113" s="208"/>
      <c r="C113" s="208"/>
      <c r="D113" s="208"/>
      <c r="E113" s="208"/>
      <c r="F113" s="209"/>
      <c r="G113" s="207" t="s">
        <v>14</v>
      </c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9"/>
      <c r="BC113" s="207" t="s">
        <v>60</v>
      </c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9"/>
      <c r="BS113" s="207" t="s">
        <v>61</v>
      </c>
      <c r="BT113" s="208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09"/>
      <c r="CI113" s="207" t="s">
        <v>46</v>
      </c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9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7"/>
      <c r="DW113" s="217"/>
      <c r="DX113" s="217"/>
      <c r="DY113" s="217"/>
      <c r="DZ113" s="217"/>
      <c r="EA113" s="217"/>
      <c r="EB113" s="217"/>
      <c r="EC113" s="217"/>
      <c r="ED113" s="217"/>
      <c r="EE113" s="217"/>
    </row>
    <row r="114" spans="1:135" s="4" customFormat="1" ht="12.75" hidden="1">
      <c r="A114" s="212">
        <v>1</v>
      </c>
      <c r="B114" s="212"/>
      <c r="C114" s="212"/>
      <c r="D114" s="212"/>
      <c r="E114" s="212"/>
      <c r="F114" s="212"/>
      <c r="G114" s="212">
        <v>2</v>
      </c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>
        <v>3</v>
      </c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>
        <v>4</v>
      </c>
      <c r="BT114" s="212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>
        <v>5</v>
      </c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  <c r="DP114" s="217"/>
      <c r="DQ114" s="217"/>
      <c r="DR114" s="217"/>
      <c r="DS114" s="217"/>
      <c r="DT114" s="217"/>
      <c r="DU114" s="217"/>
      <c r="DV114" s="217"/>
      <c r="DW114" s="217"/>
      <c r="DX114" s="217"/>
      <c r="DY114" s="217"/>
      <c r="DZ114" s="217"/>
      <c r="EA114" s="217"/>
      <c r="EB114" s="217"/>
      <c r="EC114" s="217"/>
      <c r="ED114" s="217"/>
      <c r="EE114" s="217"/>
    </row>
    <row r="115" spans="1:135" s="5" customFormat="1" ht="15" customHeight="1" hidden="1">
      <c r="A115" s="210"/>
      <c r="B115" s="210"/>
      <c r="C115" s="210"/>
      <c r="D115" s="210"/>
      <c r="E115" s="210"/>
      <c r="F115" s="210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211"/>
      <c r="CI115" s="211"/>
      <c r="CJ115" s="211"/>
      <c r="CK115" s="211"/>
      <c r="CL115" s="211"/>
      <c r="CM115" s="211"/>
      <c r="CN115" s="211"/>
      <c r="CO115" s="211"/>
      <c r="CP115" s="211"/>
      <c r="CQ115" s="211"/>
      <c r="CR115" s="211"/>
      <c r="CS115" s="211"/>
      <c r="CT115" s="211"/>
      <c r="CU115" s="211"/>
      <c r="CV115" s="211"/>
      <c r="CW115" s="211"/>
      <c r="CX115" s="211"/>
      <c r="CY115" s="211"/>
      <c r="CZ115" s="211"/>
      <c r="DA115" s="217"/>
      <c r="DB115" s="217"/>
      <c r="DC115" s="217"/>
      <c r="DD115" s="217"/>
      <c r="DE115" s="217"/>
      <c r="DF115" s="217"/>
      <c r="DG115" s="217"/>
      <c r="DH115" s="217"/>
      <c r="DI115" s="217"/>
      <c r="DJ115" s="217"/>
      <c r="DK115" s="217"/>
      <c r="DL115" s="217"/>
      <c r="DM115" s="217"/>
      <c r="DN115" s="217"/>
      <c r="DO115" s="217"/>
      <c r="DP115" s="217"/>
      <c r="DQ115" s="217"/>
      <c r="DR115" s="217"/>
      <c r="DS115" s="217"/>
      <c r="DT115" s="217"/>
      <c r="DU115" s="217"/>
      <c r="DV115" s="217"/>
      <c r="DW115" s="217"/>
      <c r="DX115" s="217"/>
      <c r="DY115" s="217"/>
      <c r="DZ115" s="217"/>
      <c r="EA115" s="217"/>
      <c r="EB115" s="217"/>
      <c r="EC115" s="217"/>
      <c r="ED115" s="217"/>
      <c r="EE115" s="217"/>
    </row>
    <row r="116" spans="1:135" s="5" customFormat="1" ht="15" customHeight="1" hidden="1">
      <c r="A116" s="210"/>
      <c r="B116" s="210"/>
      <c r="C116" s="210"/>
      <c r="D116" s="210"/>
      <c r="E116" s="210"/>
      <c r="F116" s="210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17"/>
      <c r="EE116" s="217"/>
    </row>
    <row r="117" spans="1:135" s="5" customFormat="1" ht="15" customHeight="1" hidden="1">
      <c r="A117" s="210"/>
      <c r="B117" s="210"/>
      <c r="C117" s="210"/>
      <c r="D117" s="210"/>
      <c r="E117" s="210"/>
      <c r="F117" s="210"/>
      <c r="G117" s="218" t="s">
        <v>8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9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211"/>
      <c r="CI117" s="211"/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1"/>
      <c r="CU117" s="211"/>
      <c r="CV117" s="211"/>
      <c r="CW117" s="211"/>
      <c r="CX117" s="211"/>
      <c r="CY117" s="211"/>
      <c r="CZ117" s="211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  <c r="DP117" s="217"/>
      <c r="DQ117" s="217"/>
      <c r="DR117" s="217"/>
      <c r="DS117" s="217"/>
      <c r="DT117" s="217"/>
      <c r="DU117" s="217"/>
      <c r="DV117" s="217"/>
      <c r="DW117" s="217"/>
      <c r="DX117" s="217"/>
      <c r="DY117" s="217"/>
      <c r="DZ117" s="217"/>
      <c r="EA117" s="217"/>
      <c r="EB117" s="217"/>
      <c r="EC117" s="217"/>
      <c r="ED117" s="217"/>
      <c r="EE117" s="217"/>
    </row>
    <row r="118" spans="1:135" s="5" customFormat="1" ht="12.75" customHeight="1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  <c r="BI118" s="214"/>
      <c r="BJ118" s="214"/>
      <c r="BK118" s="214"/>
      <c r="BL118" s="214"/>
      <c r="BM118" s="214"/>
      <c r="BN118" s="214"/>
      <c r="BO118" s="214"/>
      <c r="BP118" s="214"/>
      <c r="BQ118" s="214"/>
      <c r="BR118" s="214"/>
      <c r="BS118" s="214"/>
      <c r="BT118" s="214"/>
      <c r="BU118" s="214"/>
      <c r="BV118" s="214"/>
      <c r="BW118" s="214"/>
      <c r="BX118" s="214"/>
      <c r="BY118" s="214"/>
      <c r="BZ118" s="214"/>
      <c r="CA118" s="214"/>
      <c r="CB118" s="214"/>
      <c r="CC118" s="214"/>
      <c r="CD118" s="214"/>
      <c r="CE118" s="214"/>
      <c r="CF118" s="214"/>
      <c r="CG118" s="214"/>
      <c r="CH118" s="214"/>
      <c r="CI118" s="214"/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4"/>
      <c r="CT118" s="214"/>
      <c r="CU118" s="214"/>
      <c r="CV118" s="214"/>
      <c r="CW118" s="214"/>
      <c r="CX118" s="214"/>
      <c r="CY118" s="214"/>
      <c r="CZ118" s="214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  <c r="DP118" s="217"/>
      <c r="DQ118" s="217"/>
      <c r="DR118" s="217"/>
      <c r="DS118" s="217"/>
      <c r="DT118" s="217"/>
      <c r="DU118" s="217"/>
      <c r="DV118" s="217"/>
      <c r="DW118" s="217"/>
      <c r="DX118" s="217"/>
      <c r="DY118" s="217"/>
      <c r="DZ118" s="217"/>
      <c r="EA118" s="217"/>
      <c r="EB118" s="217"/>
      <c r="EC118" s="217"/>
      <c r="ED118" s="217"/>
      <c r="EE118" s="217"/>
    </row>
    <row r="119" spans="1:135" s="6" customFormat="1" ht="15">
      <c r="A119" s="217" t="s">
        <v>202</v>
      </c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  <c r="DP119" s="217"/>
      <c r="DQ119" s="217"/>
      <c r="DR119" s="217"/>
      <c r="DS119" s="217"/>
      <c r="DT119" s="217"/>
      <c r="DU119" s="217"/>
      <c r="DV119" s="217"/>
      <c r="DW119" s="217"/>
      <c r="DX119" s="217"/>
      <c r="DY119" s="217"/>
      <c r="DZ119" s="217"/>
      <c r="EA119" s="217"/>
      <c r="EB119" s="217"/>
      <c r="EC119" s="217"/>
      <c r="ED119" s="217"/>
      <c r="EE119" s="217"/>
    </row>
    <row r="120" spans="1:135" s="2" customFormat="1" ht="10.5" customHeight="1">
      <c r="A120" s="233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233"/>
      <c r="BJ120" s="233"/>
      <c r="BK120" s="233"/>
      <c r="BL120" s="233"/>
      <c r="BM120" s="233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  <c r="CO120" s="233"/>
      <c r="CP120" s="233"/>
      <c r="CQ120" s="233"/>
      <c r="CR120" s="233"/>
      <c r="CS120" s="233"/>
      <c r="CT120" s="233"/>
      <c r="CU120" s="233"/>
      <c r="CV120" s="233"/>
      <c r="CW120" s="233"/>
      <c r="CX120" s="233"/>
      <c r="CY120" s="233"/>
      <c r="CZ120" s="233"/>
      <c r="DA120" s="217"/>
      <c r="DB120" s="217"/>
      <c r="DC120" s="217"/>
      <c r="DD120" s="217"/>
      <c r="DE120" s="217"/>
      <c r="DF120" s="217"/>
      <c r="DG120" s="217"/>
      <c r="DH120" s="217"/>
      <c r="DI120" s="217"/>
      <c r="DJ120" s="217"/>
      <c r="DK120" s="217"/>
      <c r="DL120" s="217"/>
      <c r="DM120" s="217"/>
      <c r="DN120" s="217"/>
      <c r="DO120" s="217"/>
      <c r="DP120" s="217"/>
      <c r="DQ120" s="217"/>
      <c r="DR120" s="217"/>
      <c r="DS120" s="217"/>
      <c r="DT120" s="217"/>
      <c r="DU120" s="217"/>
      <c r="DV120" s="217"/>
      <c r="DW120" s="217"/>
      <c r="DX120" s="217"/>
      <c r="DY120" s="217"/>
      <c r="DZ120" s="217"/>
      <c r="EA120" s="217"/>
      <c r="EB120" s="217"/>
      <c r="EC120" s="217"/>
      <c r="ED120" s="217"/>
      <c r="EE120" s="217"/>
    </row>
    <row r="121" spans="1:135" s="3" customFormat="1" ht="45" customHeight="1">
      <c r="A121" s="235" t="s">
        <v>0</v>
      </c>
      <c r="B121" s="236"/>
      <c r="C121" s="236"/>
      <c r="D121" s="236"/>
      <c r="E121" s="236"/>
      <c r="F121" s="237"/>
      <c r="G121" s="235" t="s">
        <v>48</v>
      </c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7"/>
      <c r="AO121" s="235" t="s">
        <v>62</v>
      </c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7"/>
      <c r="BE121" s="235" t="s">
        <v>63</v>
      </c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7"/>
      <c r="BU121" s="235" t="s">
        <v>64</v>
      </c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7"/>
      <c r="CK121" s="235" t="s">
        <v>65</v>
      </c>
      <c r="CL121" s="236"/>
      <c r="CM121" s="236"/>
      <c r="CN121" s="236"/>
      <c r="CO121" s="236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36"/>
      <c r="CZ121" s="237"/>
      <c r="DA121" s="217"/>
      <c r="DB121" s="217"/>
      <c r="DC121" s="217"/>
      <c r="DD121" s="217"/>
      <c r="DE121" s="217"/>
      <c r="DF121" s="217"/>
      <c r="DG121" s="217"/>
      <c r="DH121" s="217"/>
      <c r="DI121" s="217"/>
      <c r="DJ121" s="217"/>
      <c r="DK121" s="217"/>
      <c r="DL121" s="217"/>
      <c r="DM121" s="217"/>
      <c r="DN121" s="217"/>
      <c r="DO121" s="217"/>
      <c r="DP121" s="217"/>
      <c r="DQ121" s="217"/>
      <c r="DR121" s="217"/>
      <c r="DS121" s="217"/>
      <c r="DT121" s="217"/>
      <c r="DU121" s="217"/>
      <c r="DV121" s="217"/>
      <c r="DW121" s="217"/>
      <c r="DX121" s="217"/>
      <c r="DY121" s="217"/>
      <c r="DZ121" s="217"/>
      <c r="EA121" s="217"/>
      <c r="EB121" s="217"/>
      <c r="EC121" s="217"/>
      <c r="ED121" s="217"/>
      <c r="EE121" s="217"/>
    </row>
    <row r="122" spans="1:135" s="4" customFormat="1" ht="12.75">
      <c r="A122" s="212">
        <v>1</v>
      </c>
      <c r="B122" s="212"/>
      <c r="C122" s="212"/>
      <c r="D122" s="212"/>
      <c r="E122" s="212"/>
      <c r="F122" s="212"/>
      <c r="G122" s="212">
        <v>2</v>
      </c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>
        <v>4</v>
      </c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>
        <v>5</v>
      </c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2"/>
      <c r="BP122" s="212"/>
      <c r="BQ122" s="212"/>
      <c r="BR122" s="212"/>
      <c r="BS122" s="212"/>
      <c r="BT122" s="212"/>
      <c r="BU122" s="212">
        <v>6</v>
      </c>
      <c r="BV122" s="212"/>
      <c r="BW122" s="212"/>
      <c r="BX122" s="212"/>
      <c r="BY122" s="212"/>
      <c r="BZ122" s="212"/>
      <c r="CA122" s="212"/>
      <c r="CB122" s="212"/>
      <c r="CC122" s="212"/>
      <c r="CD122" s="212"/>
      <c r="CE122" s="212"/>
      <c r="CF122" s="212"/>
      <c r="CG122" s="212"/>
      <c r="CH122" s="212"/>
      <c r="CI122" s="212"/>
      <c r="CJ122" s="212"/>
      <c r="CK122" s="212">
        <v>7</v>
      </c>
      <c r="CL122" s="212"/>
      <c r="CM122" s="212"/>
      <c r="CN122" s="212"/>
      <c r="CO122" s="212"/>
      <c r="CP122" s="212"/>
      <c r="CQ122" s="212"/>
      <c r="CR122" s="212"/>
      <c r="CS122" s="212"/>
      <c r="CT122" s="212"/>
      <c r="CU122" s="212"/>
      <c r="CV122" s="212"/>
      <c r="CW122" s="212"/>
      <c r="CX122" s="212"/>
      <c r="CY122" s="212"/>
      <c r="CZ122" s="212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17"/>
      <c r="DX122" s="217"/>
      <c r="DY122" s="217"/>
      <c r="DZ122" s="217"/>
      <c r="EA122" s="217"/>
      <c r="EB122" s="217"/>
      <c r="EC122" s="217"/>
      <c r="ED122" s="217"/>
      <c r="EE122" s="217"/>
    </row>
    <row r="123" spans="1:135" s="5" customFormat="1" ht="15" customHeight="1">
      <c r="A123" s="210" t="s">
        <v>24</v>
      </c>
      <c r="B123" s="210"/>
      <c r="C123" s="210"/>
      <c r="D123" s="210"/>
      <c r="E123" s="210"/>
      <c r="F123" s="210"/>
      <c r="G123" s="215" t="s">
        <v>248</v>
      </c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6">
        <f>CK123/BE123</f>
        <v>97.56039218424218</v>
      </c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>
        <v>6302.14</v>
      </c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>
        <f>544839.25+70000</f>
        <v>614839.25</v>
      </c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7"/>
      <c r="DB123" s="217"/>
      <c r="DC123" s="217"/>
      <c r="DD123" s="217"/>
      <c r="DE123" s="217"/>
      <c r="DF123" s="217"/>
      <c r="DG123" s="217"/>
      <c r="DH123" s="217"/>
      <c r="DI123" s="217"/>
      <c r="DJ123" s="217"/>
      <c r="DK123" s="217"/>
      <c r="DL123" s="217"/>
      <c r="DM123" s="217"/>
      <c r="DN123" s="217"/>
      <c r="DO123" s="217"/>
      <c r="DP123" s="217"/>
      <c r="DQ123" s="217"/>
      <c r="DR123" s="217"/>
      <c r="DS123" s="217"/>
      <c r="DT123" s="217"/>
      <c r="DU123" s="217"/>
      <c r="DV123" s="217"/>
      <c r="DW123" s="217"/>
      <c r="DX123" s="217"/>
      <c r="DY123" s="217"/>
      <c r="DZ123" s="217"/>
      <c r="EA123" s="217"/>
      <c r="EB123" s="217"/>
      <c r="EC123" s="217"/>
      <c r="ED123" s="217"/>
      <c r="EE123" s="217"/>
    </row>
    <row r="124" spans="1:135" s="5" customFormat="1" ht="15" customHeight="1">
      <c r="A124" s="210" t="s">
        <v>28</v>
      </c>
      <c r="B124" s="210"/>
      <c r="C124" s="210"/>
      <c r="D124" s="210"/>
      <c r="E124" s="210"/>
      <c r="F124" s="210"/>
      <c r="G124" s="215" t="s">
        <v>249</v>
      </c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6">
        <f>CK124/BE124</f>
        <v>447.00901232297224</v>
      </c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>
        <v>108.74</v>
      </c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>
        <v>48607.76</v>
      </c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6"/>
      <c r="CW124" s="216"/>
      <c r="CX124" s="216"/>
      <c r="CY124" s="216"/>
      <c r="CZ124" s="216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7"/>
      <c r="DU124" s="217"/>
      <c r="DV124" s="217"/>
      <c r="DW124" s="217"/>
      <c r="DX124" s="217"/>
      <c r="DY124" s="217"/>
      <c r="DZ124" s="217"/>
      <c r="EA124" s="217"/>
      <c r="EB124" s="217"/>
      <c r="EC124" s="217"/>
      <c r="ED124" s="217"/>
      <c r="EE124" s="217"/>
    </row>
    <row r="125" spans="1:135" s="5" customFormat="1" ht="15" customHeight="1">
      <c r="A125" s="210" t="s">
        <v>34</v>
      </c>
      <c r="B125" s="210"/>
      <c r="C125" s="210"/>
      <c r="D125" s="210"/>
      <c r="E125" s="210"/>
      <c r="F125" s="210"/>
      <c r="G125" s="215" t="s">
        <v>250</v>
      </c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6">
        <f>CK125/BE125</f>
        <v>442</v>
      </c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>
        <v>146</v>
      </c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>
        <v>64532</v>
      </c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7"/>
      <c r="DU125" s="217"/>
      <c r="DV125" s="217"/>
      <c r="DW125" s="217"/>
      <c r="DX125" s="217"/>
      <c r="DY125" s="217"/>
      <c r="DZ125" s="217"/>
      <c r="EA125" s="217"/>
      <c r="EB125" s="217"/>
      <c r="EC125" s="217"/>
      <c r="ED125" s="217"/>
      <c r="EE125" s="217"/>
    </row>
    <row r="126" spans="1:135" s="5" customFormat="1" ht="15" customHeight="1">
      <c r="A126" s="210" t="s">
        <v>247</v>
      </c>
      <c r="B126" s="210"/>
      <c r="C126" s="210"/>
      <c r="D126" s="210"/>
      <c r="E126" s="210"/>
      <c r="F126" s="210"/>
      <c r="G126" s="215" t="s">
        <v>251</v>
      </c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6">
        <f>CK126/BE126</f>
        <v>101543.87698412698</v>
      </c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>
        <v>7.56</v>
      </c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>
        <f>236110.14+531561.57</f>
        <v>767671.71</v>
      </c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6"/>
      <c r="CW126" s="216"/>
      <c r="CX126" s="216"/>
      <c r="CY126" s="216"/>
      <c r="CZ126" s="216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17"/>
      <c r="DX126" s="217"/>
      <c r="DY126" s="217"/>
      <c r="DZ126" s="217"/>
      <c r="EA126" s="217"/>
      <c r="EB126" s="217"/>
      <c r="EC126" s="217"/>
      <c r="ED126" s="217"/>
      <c r="EE126" s="217"/>
    </row>
    <row r="127" spans="1:135" s="5" customFormat="1" ht="15" customHeight="1">
      <c r="A127" s="210"/>
      <c r="B127" s="210"/>
      <c r="C127" s="210"/>
      <c r="D127" s="210"/>
      <c r="E127" s="210"/>
      <c r="F127" s="210"/>
      <c r="G127" s="215" t="s">
        <v>291</v>
      </c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>
        <v>8074.28</v>
      </c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  <c r="DP127" s="217"/>
      <c r="DQ127" s="217"/>
      <c r="DR127" s="217"/>
      <c r="DS127" s="217"/>
      <c r="DT127" s="217"/>
      <c r="DU127" s="217"/>
      <c r="DV127" s="217"/>
      <c r="DW127" s="217"/>
      <c r="DX127" s="217"/>
      <c r="DY127" s="217"/>
      <c r="DZ127" s="217"/>
      <c r="EA127" s="217"/>
      <c r="EB127" s="217"/>
      <c r="EC127" s="217"/>
      <c r="ED127" s="217"/>
      <c r="EE127" s="217"/>
    </row>
    <row r="128" spans="1:135" s="5" customFormat="1" ht="15" customHeight="1" hidden="1">
      <c r="A128" s="210"/>
      <c r="B128" s="210"/>
      <c r="C128" s="210"/>
      <c r="D128" s="210"/>
      <c r="E128" s="210"/>
      <c r="F128" s="210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6"/>
      <c r="CV128" s="216"/>
      <c r="CW128" s="216"/>
      <c r="CX128" s="216"/>
      <c r="CY128" s="216"/>
      <c r="CZ128" s="216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/>
      <c r="EA128" s="217"/>
      <c r="EB128" s="217"/>
      <c r="EC128" s="217"/>
      <c r="ED128" s="217"/>
      <c r="EE128" s="217"/>
    </row>
    <row r="129" spans="1:135" s="5" customFormat="1" ht="15" customHeight="1" hidden="1">
      <c r="A129" s="210"/>
      <c r="B129" s="210"/>
      <c r="C129" s="210"/>
      <c r="D129" s="210"/>
      <c r="E129" s="210"/>
      <c r="F129" s="210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6"/>
      <c r="CU129" s="216"/>
      <c r="CV129" s="216"/>
      <c r="CW129" s="216"/>
      <c r="CX129" s="216"/>
      <c r="CY129" s="216"/>
      <c r="CZ129" s="216"/>
      <c r="DA129" s="217"/>
      <c r="DB129" s="217"/>
      <c r="DC129" s="217"/>
      <c r="DD129" s="217"/>
      <c r="DE129" s="217"/>
      <c r="DF129" s="217"/>
      <c r="DG129" s="217"/>
      <c r="DH129" s="217"/>
      <c r="DI129" s="217"/>
      <c r="DJ129" s="217"/>
      <c r="DK129" s="217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7"/>
      <c r="DW129" s="217"/>
      <c r="DX129" s="217"/>
      <c r="DY129" s="217"/>
      <c r="DZ129" s="217"/>
      <c r="EA129" s="217"/>
      <c r="EB129" s="217"/>
      <c r="EC129" s="217"/>
      <c r="ED129" s="217"/>
      <c r="EE129" s="217"/>
    </row>
    <row r="130" spans="1:135" s="5" customFormat="1" ht="15" customHeight="1">
      <c r="A130" s="210"/>
      <c r="B130" s="210"/>
      <c r="C130" s="210"/>
      <c r="D130" s="210"/>
      <c r="E130" s="210"/>
      <c r="F130" s="210"/>
      <c r="G130" s="248" t="s">
        <v>8</v>
      </c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9"/>
      <c r="AO130" s="216" t="s">
        <v>9</v>
      </c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 t="s">
        <v>9</v>
      </c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 t="s">
        <v>9</v>
      </c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3">
        <f>CK123+CK124+CK125+CK126+CK127</f>
        <v>1503725</v>
      </c>
      <c r="CL130" s="213"/>
      <c r="CM130" s="213"/>
      <c r="CN130" s="213"/>
      <c r="CO130" s="213"/>
      <c r="CP130" s="213"/>
      <c r="CQ130" s="213"/>
      <c r="CR130" s="213"/>
      <c r="CS130" s="213"/>
      <c r="CT130" s="213"/>
      <c r="CU130" s="213"/>
      <c r="CV130" s="213"/>
      <c r="CW130" s="213"/>
      <c r="CX130" s="213"/>
      <c r="CY130" s="213"/>
      <c r="CZ130" s="213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</row>
    <row r="131" spans="1:135" s="2" customFormat="1" ht="12" customHeight="1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49"/>
      <c r="CL131" s="249"/>
      <c r="CM131" s="249"/>
      <c r="CN131" s="249"/>
      <c r="CO131" s="249"/>
      <c r="CP131" s="249"/>
      <c r="CQ131" s="249"/>
      <c r="CR131" s="249"/>
      <c r="CS131" s="249"/>
      <c r="CT131" s="249"/>
      <c r="CU131" s="249"/>
      <c r="CV131" s="249"/>
      <c r="CW131" s="249"/>
      <c r="CX131" s="249"/>
      <c r="CY131" s="249"/>
      <c r="CZ131" s="249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  <c r="DP131" s="217"/>
      <c r="DQ131" s="217"/>
      <c r="DR131" s="217"/>
      <c r="DS131" s="217"/>
      <c r="DT131" s="217"/>
      <c r="DU131" s="217"/>
      <c r="DV131" s="217"/>
      <c r="DW131" s="217"/>
      <c r="DX131" s="217"/>
      <c r="DY131" s="217"/>
      <c r="DZ131" s="217"/>
      <c r="EA131" s="217"/>
      <c r="EB131" s="217"/>
      <c r="EC131" s="217"/>
      <c r="ED131" s="217"/>
      <c r="EE131" s="217"/>
    </row>
    <row r="132" spans="1:135" s="6" customFormat="1" ht="15" hidden="1">
      <c r="A132" s="217" t="s">
        <v>203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17"/>
      <c r="DA132" s="217"/>
      <c r="DB132" s="217"/>
      <c r="DC132" s="217"/>
      <c r="DD132" s="217"/>
      <c r="DE132" s="217"/>
      <c r="DF132" s="217"/>
      <c r="DG132" s="217"/>
      <c r="DH132" s="217"/>
      <c r="DI132" s="217"/>
      <c r="DJ132" s="217"/>
      <c r="DK132" s="217"/>
      <c r="DL132" s="217"/>
      <c r="DM132" s="217"/>
      <c r="DN132" s="217"/>
      <c r="DO132" s="217"/>
      <c r="DP132" s="217"/>
      <c r="DQ132" s="217"/>
      <c r="DR132" s="217"/>
      <c r="DS132" s="217"/>
      <c r="DT132" s="217"/>
      <c r="DU132" s="217"/>
      <c r="DV132" s="217"/>
      <c r="DW132" s="217"/>
      <c r="DX132" s="217"/>
      <c r="DY132" s="217"/>
      <c r="DZ132" s="217"/>
      <c r="EA132" s="217"/>
      <c r="EB132" s="217"/>
      <c r="EC132" s="217"/>
      <c r="ED132" s="217"/>
      <c r="EE132" s="217"/>
    </row>
    <row r="133" spans="1:135" s="2" customFormat="1" ht="10.5" customHeight="1" hidden="1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3"/>
      <c r="BP133" s="233"/>
      <c r="BQ133" s="233"/>
      <c r="BR133" s="233"/>
      <c r="BS133" s="233"/>
      <c r="BT133" s="233"/>
      <c r="BU133" s="233"/>
      <c r="BV133" s="233"/>
      <c r="BW133" s="233"/>
      <c r="BX133" s="233"/>
      <c r="BY133" s="233"/>
      <c r="BZ133" s="233"/>
      <c r="CA133" s="233"/>
      <c r="CB133" s="233"/>
      <c r="CC133" s="233"/>
      <c r="CD133" s="233"/>
      <c r="CE133" s="233"/>
      <c r="CF133" s="233"/>
      <c r="CG133" s="233"/>
      <c r="CH133" s="233"/>
      <c r="CI133" s="233"/>
      <c r="CJ133" s="233"/>
      <c r="CK133" s="233"/>
      <c r="CL133" s="233"/>
      <c r="CM133" s="233"/>
      <c r="CN133" s="233"/>
      <c r="CO133" s="233"/>
      <c r="CP133" s="233"/>
      <c r="CQ133" s="233"/>
      <c r="CR133" s="233"/>
      <c r="CS133" s="233"/>
      <c r="CT133" s="233"/>
      <c r="CU133" s="233"/>
      <c r="CV133" s="233"/>
      <c r="CW133" s="233"/>
      <c r="CX133" s="233"/>
      <c r="CY133" s="233"/>
      <c r="CZ133" s="233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  <c r="DP133" s="217"/>
      <c r="DQ133" s="217"/>
      <c r="DR133" s="217"/>
      <c r="DS133" s="217"/>
      <c r="DT133" s="217"/>
      <c r="DU133" s="217"/>
      <c r="DV133" s="217"/>
      <c r="DW133" s="217"/>
      <c r="DX133" s="217"/>
      <c r="DY133" s="217"/>
      <c r="DZ133" s="217"/>
      <c r="EA133" s="217"/>
      <c r="EB133" s="217"/>
      <c r="EC133" s="217"/>
      <c r="ED133" s="217"/>
      <c r="EE133" s="217"/>
    </row>
    <row r="134" spans="1:135" s="3" customFormat="1" ht="45" customHeight="1" hidden="1">
      <c r="A134" s="207" t="s">
        <v>0</v>
      </c>
      <c r="B134" s="208"/>
      <c r="C134" s="208"/>
      <c r="D134" s="208"/>
      <c r="E134" s="208"/>
      <c r="F134" s="209"/>
      <c r="G134" s="207" t="s">
        <v>48</v>
      </c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9"/>
      <c r="BC134" s="207" t="s">
        <v>66</v>
      </c>
      <c r="BD134" s="208"/>
      <c r="BE134" s="208"/>
      <c r="BF134" s="208"/>
      <c r="BG134" s="208"/>
      <c r="BH134" s="208"/>
      <c r="BI134" s="208"/>
      <c r="BJ134" s="208"/>
      <c r="BK134" s="208"/>
      <c r="BL134" s="208"/>
      <c r="BM134" s="208"/>
      <c r="BN134" s="208"/>
      <c r="BO134" s="208"/>
      <c r="BP134" s="208"/>
      <c r="BQ134" s="208"/>
      <c r="BR134" s="209"/>
      <c r="BS134" s="207" t="s">
        <v>68</v>
      </c>
      <c r="BT134" s="208"/>
      <c r="BU134" s="208"/>
      <c r="BV134" s="208"/>
      <c r="BW134" s="208"/>
      <c r="BX134" s="208"/>
      <c r="BY134" s="208"/>
      <c r="BZ134" s="208"/>
      <c r="CA134" s="208"/>
      <c r="CB134" s="208"/>
      <c r="CC134" s="208"/>
      <c r="CD134" s="208"/>
      <c r="CE134" s="208"/>
      <c r="CF134" s="208"/>
      <c r="CG134" s="208"/>
      <c r="CH134" s="209"/>
      <c r="CI134" s="207" t="s">
        <v>67</v>
      </c>
      <c r="CJ134" s="208"/>
      <c r="CK134" s="208"/>
      <c r="CL134" s="208"/>
      <c r="CM134" s="208"/>
      <c r="CN134" s="208"/>
      <c r="CO134" s="208"/>
      <c r="CP134" s="208"/>
      <c r="CQ134" s="208"/>
      <c r="CR134" s="208"/>
      <c r="CS134" s="208"/>
      <c r="CT134" s="208"/>
      <c r="CU134" s="208"/>
      <c r="CV134" s="208"/>
      <c r="CW134" s="208"/>
      <c r="CX134" s="208"/>
      <c r="CY134" s="208"/>
      <c r="CZ134" s="209"/>
      <c r="DA134" s="217"/>
      <c r="DB134" s="217"/>
      <c r="DC134" s="217"/>
      <c r="DD134" s="217"/>
      <c r="DE134" s="217"/>
      <c r="DF134" s="217"/>
      <c r="DG134" s="217"/>
      <c r="DH134" s="217"/>
      <c r="DI134" s="217"/>
      <c r="DJ134" s="217"/>
      <c r="DK134" s="217"/>
      <c r="DL134" s="217"/>
      <c r="DM134" s="217"/>
      <c r="DN134" s="217"/>
      <c r="DO134" s="217"/>
      <c r="DP134" s="217"/>
      <c r="DQ134" s="217"/>
      <c r="DR134" s="217"/>
      <c r="DS134" s="217"/>
      <c r="DT134" s="217"/>
      <c r="DU134" s="217"/>
      <c r="DV134" s="217"/>
      <c r="DW134" s="217"/>
      <c r="DX134" s="217"/>
      <c r="DY134" s="217"/>
      <c r="DZ134" s="217"/>
      <c r="EA134" s="217"/>
      <c r="EB134" s="217"/>
      <c r="EC134" s="217"/>
      <c r="ED134" s="217"/>
      <c r="EE134" s="217"/>
    </row>
    <row r="135" spans="1:135" s="4" customFormat="1" ht="12.75" hidden="1">
      <c r="A135" s="212">
        <v>1</v>
      </c>
      <c r="B135" s="212"/>
      <c r="C135" s="212"/>
      <c r="D135" s="212"/>
      <c r="E135" s="212"/>
      <c r="F135" s="212"/>
      <c r="G135" s="212">
        <v>2</v>
      </c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>
        <v>4</v>
      </c>
      <c r="BD135" s="212"/>
      <c r="BE135" s="212"/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BP135" s="212"/>
      <c r="BQ135" s="212"/>
      <c r="BR135" s="212"/>
      <c r="BS135" s="212">
        <v>5</v>
      </c>
      <c r="BT135" s="212"/>
      <c r="BU135" s="212"/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2"/>
      <c r="CI135" s="212">
        <v>6</v>
      </c>
      <c r="CJ135" s="212"/>
      <c r="CK135" s="212"/>
      <c r="CL135" s="212"/>
      <c r="CM135" s="212"/>
      <c r="CN135" s="212"/>
      <c r="CO135" s="212"/>
      <c r="CP135" s="212"/>
      <c r="CQ135" s="212"/>
      <c r="CR135" s="212"/>
      <c r="CS135" s="212"/>
      <c r="CT135" s="212"/>
      <c r="CU135" s="212"/>
      <c r="CV135" s="212"/>
      <c r="CW135" s="212"/>
      <c r="CX135" s="212"/>
      <c r="CY135" s="212"/>
      <c r="CZ135" s="212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  <c r="DP135" s="217"/>
      <c r="DQ135" s="217"/>
      <c r="DR135" s="217"/>
      <c r="DS135" s="217"/>
      <c r="DT135" s="217"/>
      <c r="DU135" s="217"/>
      <c r="DV135" s="217"/>
      <c r="DW135" s="217"/>
      <c r="DX135" s="217"/>
      <c r="DY135" s="217"/>
      <c r="DZ135" s="217"/>
      <c r="EA135" s="217"/>
      <c r="EB135" s="217"/>
      <c r="EC135" s="217"/>
      <c r="ED135" s="217"/>
      <c r="EE135" s="217"/>
    </row>
    <row r="136" spans="1:135" s="5" customFormat="1" ht="15" customHeight="1" hidden="1">
      <c r="A136" s="210"/>
      <c r="B136" s="210"/>
      <c r="C136" s="210"/>
      <c r="D136" s="210"/>
      <c r="E136" s="210"/>
      <c r="F136" s="210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1"/>
      <c r="BD136" s="211"/>
      <c r="BE136" s="211"/>
      <c r="BF136" s="211"/>
      <c r="BG136" s="211"/>
      <c r="BH136" s="211"/>
      <c r="BI136" s="211"/>
      <c r="BJ136" s="211"/>
      <c r="BK136" s="211"/>
      <c r="BL136" s="21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16"/>
      <c r="CJ136" s="216"/>
      <c r="CK136" s="216"/>
      <c r="CL136" s="216"/>
      <c r="CM136" s="216"/>
      <c r="CN136" s="216"/>
      <c r="CO136" s="216"/>
      <c r="CP136" s="216"/>
      <c r="CQ136" s="216"/>
      <c r="CR136" s="216"/>
      <c r="CS136" s="216"/>
      <c r="CT136" s="216"/>
      <c r="CU136" s="216"/>
      <c r="CV136" s="216"/>
      <c r="CW136" s="216"/>
      <c r="CX136" s="216"/>
      <c r="CY136" s="216"/>
      <c r="CZ136" s="216"/>
      <c r="DA136" s="217"/>
      <c r="DB136" s="217"/>
      <c r="DC136" s="217"/>
      <c r="DD136" s="217"/>
      <c r="DE136" s="217"/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  <c r="DP136" s="217"/>
      <c r="DQ136" s="217"/>
      <c r="DR136" s="217"/>
      <c r="DS136" s="217"/>
      <c r="DT136" s="217"/>
      <c r="DU136" s="217"/>
      <c r="DV136" s="217"/>
      <c r="DW136" s="217"/>
      <c r="DX136" s="217"/>
      <c r="DY136" s="217"/>
      <c r="DZ136" s="217"/>
      <c r="EA136" s="217"/>
      <c r="EB136" s="217"/>
      <c r="EC136" s="217"/>
      <c r="ED136" s="217"/>
      <c r="EE136" s="217"/>
    </row>
    <row r="137" spans="1:135" s="5" customFormat="1" ht="15" customHeight="1" hidden="1">
      <c r="A137" s="210"/>
      <c r="B137" s="210"/>
      <c r="C137" s="210"/>
      <c r="D137" s="210"/>
      <c r="E137" s="210"/>
      <c r="F137" s="210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6"/>
      <c r="CJ137" s="216"/>
      <c r="CK137" s="216"/>
      <c r="CL137" s="216"/>
      <c r="CM137" s="216"/>
      <c r="CN137" s="216"/>
      <c r="CO137" s="216"/>
      <c r="CP137" s="216"/>
      <c r="CQ137" s="216"/>
      <c r="CR137" s="216"/>
      <c r="CS137" s="216"/>
      <c r="CT137" s="216"/>
      <c r="CU137" s="216"/>
      <c r="CV137" s="216"/>
      <c r="CW137" s="216"/>
      <c r="CX137" s="216"/>
      <c r="CY137" s="216"/>
      <c r="CZ137" s="216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  <c r="DP137" s="217"/>
      <c r="DQ137" s="217"/>
      <c r="DR137" s="217"/>
      <c r="DS137" s="217"/>
      <c r="DT137" s="217"/>
      <c r="DU137" s="217"/>
      <c r="DV137" s="217"/>
      <c r="DW137" s="217"/>
      <c r="DX137" s="217"/>
      <c r="DY137" s="217"/>
      <c r="DZ137" s="217"/>
      <c r="EA137" s="217"/>
      <c r="EB137" s="217"/>
      <c r="EC137" s="217"/>
      <c r="ED137" s="217"/>
      <c r="EE137" s="217"/>
    </row>
    <row r="138" spans="1:135" s="5" customFormat="1" ht="15" customHeight="1" hidden="1">
      <c r="A138" s="210"/>
      <c r="B138" s="210"/>
      <c r="C138" s="210"/>
      <c r="D138" s="210"/>
      <c r="E138" s="210"/>
      <c r="F138" s="210"/>
      <c r="G138" s="218" t="s">
        <v>8</v>
      </c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9"/>
      <c r="BC138" s="211" t="s">
        <v>9</v>
      </c>
      <c r="BD138" s="211"/>
      <c r="BE138" s="211"/>
      <c r="BF138" s="211"/>
      <c r="BG138" s="211"/>
      <c r="BH138" s="211"/>
      <c r="BI138" s="211"/>
      <c r="BJ138" s="211"/>
      <c r="BK138" s="211"/>
      <c r="BL138" s="211"/>
      <c r="BM138" s="211"/>
      <c r="BN138" s="211"/>
      <c r="BO138" s="211"/>
      <c r="BP138" s="211"/>
      <c r="BQ138" s="211"/>
      <c r="BR138" s="211"/>
      <c r="BS138" s="211" t="s">
        <v>9</v>
      </c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211"/>
      <c r="CD138" s="211"/>
      <c r="CE138" s="211"/>
      <c r="CF138" s="211"/>
      <c r="CG138" s="211"/>
      <c r="CH138" s="211"/>
      <c r="CI138" s="211" t="s">
        <v>9</v>
      </c>
      <c r="CJ138" s="211"/>
      <c r="CK138" s="211"/>
      <c r="CL138" s="211"/>
      <c r="CM138" s="211"/>
      <c r="CN138" s="211"/>
      <c r="CO138" s="211"/>
      <c r="CP138" s="211"/>
      <c r="CQ138" s="211"/>
      <c r="CR138" s="211"/>
      <c r="CS138" s="211"/>
      <c r="CT138" s="211"/>
      <c r="CU138" s="211"/>
      <c r="CV138" s="211"/>
      <c r="CW138" s="211"/>
      <c r="CX138" s="211"/>
      <c r="CY138" s="211"/>
      <c r="CZ138" s="211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  <c r="DP138" s="217"/>
      <c r="DQ138" s="217"/>
      <c r="DR138" s="217"/>
      <c r="DS138" s="217"/>
      <c r="DT138" s="217"/>
      <c r="DU138" s="217"/>
      <c r="DV138" s="217"/>
      <c r="DW138" s="217"/>
      <c r="DX138" s="217"/>
      <c r="DY138" s="217"/>
      <c r="DZ138" s="217"/>
      <c r="EA138" s="217"/>
      <c r="EB138" s="217"/>
      <c r="EC138" s="217"/>
      <c r="ED138" s="217"/>
      <c r="EE138" s="217"/>
    </row>
    <row r="139" spans="1:135" s="5" customFormat="1" ht="15" customHeight="1" hidden="1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4"/>
      <c r="CG139" s="214"/>
      <c r="CH139" s="214"/>
      <c r="CI139" s="214"/>
      <c r="CJ139" s="214"/>
      <c r="CK139" s="214"/>
      <c r="CL139" s="214"/>
      <c r="CM139" s="214"/>
      <c r="CN139" s="214"/>
      <c r="CO139" s="214"/>
      <c r="CP139" s="214"/>
      <c r="CQ139" s="214"/>
      <c r="CR139" s="214"/>
      <c r="CS139" s="214"/>
      <c r="CT139" s="214"/>
      <c r="CU139" s="214"/>
      <c r="CV139" s="214"/>
      <c r="CW139" s="214"/>
      <c r="CX139" s="214"/>
      <c r="CY139" s="214"/>
      <c r="CZ139" s="214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  <c r="DP139" s="217"/>
      <c r="DQ139" s="217"/>
      <c r="DR139" s="217"/>
      <c r="DS139" s="217"/>
      <c r="DT139" s="217"/>
      <c r="DU139" s="217"/>
      <c r="DV139" s="217"/>
      <c r="DW139" s="217"/>
      <c r="DX139" s="217"/>
      <c r="DY139" s="217"/>
      <c r="DZ139" s="217"/>
      <c r="EA139" s="217"/>
      <c r="EB139" s="217"/>
      <c r="EC139" s="217"/>
      <c r="ED139" s="217"/>
      <c r="EE139" s="217"/>
    </row>
    <row r="140" spans="1:135" s="6" customFormat="1" ht="15">
      <c r="A140" s="217" t="s">
        <v>204</v>
      </c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17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  <c r="DP140" s="217"/>
      <c r="DQ140" s="217"/>
      <c r="DR140" s="217"/>
      <c r="DS140" s="217"/>
      <c r="DT140" s="217"/>
      <c r="DU140" s="217"/>
      <c r="DV140" s="217"/>
      <c r="DW140" s="217"/>
      <c r="DX140" s="217"/>
      <c r="DY140" s="217"/>
      <c r="DZ140" s="217"/>
      <c r="EA140" s="217"/>
      <c r="EB140" s="217"/>
      <c r="EC140" s="217"/>
      <c r="ED140" s="217"/>
      <c r="EE140" s="217"/>
    </row>
    <row r="141" spans="1:135" s="2" customFormat="1" ht="10.5" customHeight="1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233"/>
      <c r="BR141" s="233"/>
      <c r="BS141" s="233"/>
      <c r="BT141" s="233"/>
      <c r="BU141" s="233"/>
      <c r="BV141" s="233"/>
      <c r="BW141" s="233"/>
      <c r="BX141" s="233"/>
      <c r="BY141" s="233"/>
      <c r="BZ141" s="233"/>
      <c r="CA141" s="233"/>
      <c r="CB141" s="233"/>
      <c r="CC141" s="233"/>
      <c r="CD141" s="233"/>
      <c r="CE141" s="233"/>
      <c r="CF141" s="233"/>
      <c r="CG141" s="233"/>
      <c r="CH141" s="233"/>
      <c r="CI141" s="233"/>
      <c r="CJ141" s="233"/>
      <c r="CK141" s="233"/>
      <c r="CL141" s="233"/>
      <c r="CM141" s="233"/>
      <c r="CN141" s="233"/>
      <c r="CO141" s="233"/>
      <c r="CP141" s="233"/>
      <c r="CQ141" s="233"/>
      <c r="CR141" s="233"/>
      <c r="CS141" s="233"/>
      <c r="CT141" s="233"/>
      <c r="CU141" s="233"/>
      <c r="CV141" s="233"/>
      <c r="CW141" s="233"/>
      <c r="CX141" s="233"/>
      <c r="CY141" s="233"/>
      <c r="CZ141" s="233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  <c r="DP141" s="217"/>
      <c r="DQ141" s="217"/>
      <c r="DR141" s="217"/>
      <c r="DS141" s="217"/>
      <c r="DT141" s="217"/>
      <c r="DU141" s="217"/>
      <c r="DV141" s="217"/>
      <c r="DW141" s="217"/>
      <c r="DX141" s="217"/>
      <c r="DY141" s="217"/>
      <c r="DZ141" s="217"/>
      <c r="EA141" s="217"/>
      <c r="EB141" s="217"/>
      <c r="EC141" s="217"/>
      <c r="ED141" s="217"/>
      <c r="EE141" s="217"/>
    </row>
    <row r="142" spans="1:135" s="3" customFormat="1" ht="45" customHeight="1">
      <c r="A142" s="207" t="s">
        <v>0</v>
      </c>
      <c r="B142" s="208"/>
      <c r="C142" s="208"/>
      <c r="D142" s="208"/>
      <c r="E142" s="208"/>
      <c r="F142" s="209"/>
      <c r="G142" s="207" t="s">
        <v>14</v>
      </c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9"/>
      <c r="BC142" s="207" t="s">
        <v>69</v>
      </c>
      <c r="BD142" s="208"/>
      <c r="BE142" s="208"/>
      <c r="BF142" s="208"/>
      <c r="BG142" s="208"/>
      <c r="BH142" s="208"/>
      <c r="BI142" s="208"/>
      <c r="BJ142" s="208"/>
      <c r="BK142" s="208"/>
      <c r="BL142" s="208"/>
      <c r="BM142" s="208"/>
      <c r="BN142" s="208"/>
      <c r="BO142" s="208"/>
      <c r="BP142" s="208"/>
      <c r="BQ142" s="208"/>
      <c r="BR142" s="209"/>
      <c r="BS142" s="207" t="s">
        <v>70</v>
      </c>
      <c r="BT142" s="208"/>
      <c r="BU142" s="208"/>
      <c r="BV142" s="208"/>
      <c r="BW142" s="208"/>
      <c r="BX142" s="208"/>
      <c r="BY142" s="208"/>
      <c r="BZ142" s="208"/>
      <c r="CA142" s="208"/>
      <c r="CB142" s="208"/>
      <c r="CC142" s="208"/>
      <c r="CD142" s="208"/>
      <c r="CE142" s="208"/>
      <c r="CF142" s="208"/>
      <c r="CG142" s="208"/>
      <c r="CH142" s="209"/>
      <c r="CI142" s="207" t="s">
        <v>71</v>
      </c>
      <c r="CJ142" s="208"/>
      <c r="CK142" s="208"/>
      <c r="CL142" s="208"/>
      <c r="CM142" s="208"/>
      <c r="CN142" s="208"/>
      <c r="CO142" s="208"/>
      <c r="CP142" s="208"/>
      <c r="CQ142" s="208"/>
      <c r="CR142" s="208"/>
      <c r="CS142" s="208"/>
      <c r="CT142" s="208"/>
      <c r="CU142" s="208"/>
      <c r="CV142" s="208"/>
      <c r="CW142" s="208"/>
      <c r="CX142" s="208"/>
      <c r="CY142" s="208"/>
      <c r="CZ142" s="209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  <c r="DP142" s="217"/>
      <c r="DQ142" s="217"/>
      <c r="DR142" s="217"/>
      <c r="DS142" s="217"/>
      <c r="DT142" s="217"/>
      <c r="DU142" s="217"/>
      <c r="DV142" s="217"/>
      <c r="DW142" s="217"/>
      <c r="DX142" s="217"/>
      <c r="DY142" s="217"/>
      <c r="DZ142" s="217"/>
      <c r="EA142" s="217"/>
      <c r="EB142" s="217"/>
      <c r="EC142" s="217"/>
      <c r="ED142" s="217"/>
      <c r="EE142" s="217"/>
    </row>
    <row r="143" spans="1:135" s="4" customFormat="1" ht="12.75">
      <c r="A143" s="212">
        <v>1</v>
      </c>
      <c r="B143" s="212"/>
      <c r="C143" s="212"/>
      <c r="D143" s="212"/>
      <c r="E143" s="212"/>
      <c r="F143" s="212"/>
      <c r="G143" s="212">
        <v>2</v>
      </c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>
        <v>3</v>
      </c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>
        <v>4</v>
      </c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2">
        <v>5</v>
      </c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</row>
    <row r="144" spans="1:135" s="4" customFormat="1" ht="12.75" hidden="1">
      <c r="A144" s="210"/>
      <c r="B144" s="210"/>
      <c r="C144" s="210"/>
      <c r="D144" s="210"/>
      <c r="E144" s="210"/>
      <c r="F144" s="210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1"/>
      <c r="BD144" s="211"/>
      <c r="BE144" s="211"/>
      <c r="BF144" s="211"/>
      <c r="BG144" s="211"/>
      <c r="BH144" s="211"/>
      <c r="BI144" s="211"/>
      <c r="BJ144" s="211"/>
      <c r="BK144" s="211"/>
      <c r="BL144" s="21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6"/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6"/>
      <c r="CU144" s="216"/>
      <c r="CV144" s="216"/>
      <c r="CW144" s="216"/>
      <c r="CX144" s="216"/>
      <c r="CY144" s="216"/>
      <c r="CZ144" s="216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  <c r="DP144" s="217"/>
      <c r="DQ144" s="217"/>
      <c r="DR144" s="217"/>
      <c r="DS144" s="217"/>
      <c r="DT144" s="217"/>
      <c r="DU144" s="217"/>
      <c r="DV144" s="217"/>
      <c r="DW144" s="217"/>
      <c r="DX144" s="217"/>
      <c r="DY144" s="217"/>
      <c r="DZ144" s="217"/>
      <c r="EA144" s="217"/>
      <c r="EB144" s="217"/>
      <c r="EC144" s="217"/>
      <c r="ED144" s="217"/>
      <c r="EE144" s="217"/>
    </row>
    <row r="145" spans="1:135" s="4" customFormat="1" ht="12.75">
      <c r="A145" s="210"/>
      <c r="B145" s="210"/>
      <c r="C145" s="210"/>
      <c r="D145" s="210"/>
      <c r="E145" s="210"/>
      <c r="F145" s="210"/>
      <c r="G145" s="215" t="s">
        <v>237</v>
      </c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1" t="s">
        <v>245</v>
      </c>
      <c r="BD145" s="211"/>
      <c r="BE145" s="211"/>
      <c r="BF145" s="211"/>
      <c r="BG145" s="211"/>
      <c r="BH145" s="211"/>
      <c r="BI145" s="211"/>
      <c r="BJ145" s="211"/>
      <c r="BK145" s="211"/>
      <c r="BL145" s="211"/>
      <c r="BM145" s="211"/>
      <c r="BN145" s="211"/>
      <c r="BO145" s="211"/>
      <c r="BP145" s="211"/>
      <c r="BQ145" s="211"/>
      <c r="BR145" s="211"/>
      <c r="BS145" s="211">
        <v>12</v>
      </c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6">
        <v>12000</v>
      </c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</row>
    <row r="146" spans="1:135" s="4" customFormat="1" ht="12.75">
      <c r="A146" s="210"/>
      <c r="B146" s="210"/>
      <c r="C146" s="210"/>
      <c r="D146" s="210"/>
      <c r="E146" s="210"/>
      <c r="F146" s="210"/>
      <c r="G146" s="215" t="s">
        <v>238</v>
      </c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1" t="s">
        <v>245</v>
      </c>
      <c r="BD146" s="211"/>
      <c r="BE146" s="211"/>
      <c r="BF146" s="211"/>
      <c r="BG146" s="211"/>
      <c r="BH146" s="211"/>
      <c r="BI146" s="211"/>
      <c r="BJ146" s="211"/>
      <c r="BK146" s="211"/>
      <c r="BL146" s="211"/>
      <c r="BM146" s="211"/>
      <c r="BN146" s="211"/>
      <c r="BO146" s="211"/>
      <c r="BP146" s="211"/>
      <c r="BQ146" s="211"/>
      <c r="BR146" s="211"/>
      <c r="BS146" s="211">
        <v>12</v>
      </c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34">
        <v>36000</v>
      </c>
      <c r="CJ146" s="234"/>
      <c r="CK146" s="234"/>
      <c r="CL146" s="234"/>
      <c r="CM146" s="234"/>
      <c r="CN146" s="234"/>
      <c r="CO146" s="234"/>
      <c r="CP146" s="234"/>
      <c r="CQ146" s="234"/>
      <c r="CR146" s="234"/>
      <c r="CS146" s="234"/>
      <c r="CT146" s="234"/>
      <c r="CU146" s="234"/>
      <c r="CV146" s="234"/>
      <c r="CW146" s="234"/>
      <c r="CX146" s="234"/>
      <c r="CY146" s="234"/>
      <c r="CZ146" s="234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7"/>
      <c r="DR146" s="217"/>
      <c r="DS146" s="217"/>
      <c r="DT146" s="217"/>
      <c r="DU146" s="217"/>
      <c r="DV146" s="217"/>
      <c r="DW146" s="217"/>
      <c r="DX146" s="217"/>
      <c r="DY146" s="217"/>
      <c r="DZ146" s="217"/>
      <c r="EA146" s="217"/>
      <c r="EB146" s="217"/>
      <c r="EC146" s="217"/>
      <c r="ED146" s="217"/>
      <c r="EE146" s="217"/>
    </row>
    <row r="147" spans="1:135" s="4" customFormat="1" ht="12.75">
      <c r="A147" s="210"/>
      <c r="B147" s="210"/>
      <c r="C147" s="210"/>
      <c r="D147" s="210"/>
      <c r="E147" s="210"/>
      <c r="F147" s="210"/>
      <c r="G147" s="215" t="s">
        <v>239</v>
      </c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1" t="s">
        <v>245</v>
      </c>
      <c r="BD147" s="211"/>
      <c r="BE147" s="211"/>
      <c r="BF147" s="211"/>
      <c r="BG147" s="211"/>
      <c r="BH147" s="211"/>
      <c r="BI147" s="211"/>
      <c r="BJ147" s="211"/>
      <c r="BK147" s="211"/>
      <c r="BL147" s="211"/>
      <c r="BM147" s="211"/>
      <c r="BN147" s="211"/>
      <c r="BO147" s="211"/>
      <c r="BP147" s="211"/>
      <c r="BQ147" s="211"/>
      <c r="BR147" s="211"/>
      <c r="BS147" s="211">
        <v>10</v>
      </c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211"/>
      <c r="CD147" s="211"/>
      <c r="CE147" s="211"/>
      <c r="CF147" s="211"/>
      <c r="CG147" s="211"/>
      <c r="CH147" s="211"/>
      <c r="CI147" s="234">
        <f>12762+22336.44</f>
        <v>35098.44</v>
      </c>
      <c r="CJ147" s="234"/>
      <c r="CK147" s="234"/>
      <c r="CL147" s="234"/>
      <c r="CM147" s="234"/>
      <c r="CN147" s="234"/>
      <c r="CO147" s="234"/>
      <c r="CP147" s="234"/>
      <c r="CQ147" s="234"/>
      <c r="CR147" s="234"/>
      <c r="CS147" s="234"/>
      <c r="CT147" s="234"/>
      <c r="CU147" s="234"/>
      <c r="CV147" s="234"/>
      <c r="CW147" s="234"/>
      <c r="CX147" s="234"/>
      <c r="CY147" s="234"/>
      <c r="CZ147" s="234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  <c r="DP147" s="217"/>
      <c r="DQ147" s="217"/>
      <c r="DR147" s="217"/>
      <c r="DS147" s="217"/>
      <c r="DT147" s="217"/>
      <c r="DU147" s="217"/>
      <c r="DV147" s="217"/>
      <c r="DW147" s="217"/>
      <c r="DX147" s="217"/>
      <c r="DY147" s="217"/>
      <c r="DZ147" s="217"/>
      <c r="EA147" s="217"/>
      <c r="EB147" s="217"/>
      <c r="EC147" s="217"/>
      <c r="ED147" s="217"/>
      <c r="EE147" s="217"/>
    </row>
    <row r="148" spans="1:135" s="4" customFormat="1" ht="12.75">
      <c r="A148" s="250"/>
      <c r="B148" s="251"/>
      <c r="C148" s="251"/>
      <c r="D148" s="251"/>
      <c r="E148" s="251"/>
      <c r="F148" s="252"/>
      <c r="G148" s="227" t="s">
        <v>236</v>
      </c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/>
      <c r="BA148" s="228"/>
      <c r="BB148" s="229"/>
      <c r="BC148" s="253"/>
      <c r="BD148" s="254"/>
      <c r="BE148" s="254"/>
      <c r="BF148" s="254"/>
      <c r="BG148" s="254"/>
      <c r="BH148" s="254"/>
      <c r="BI148" s="254"/>
      <c r="BJ148" s="254"/>
      <c r="BK148" s="254"/>
      <c r="BL148" s="254"/>
      <c r="BM148" s="254"/>
      <c r="BN148" s="254"/>
      <c r="BO148" s="254"/>
      <c r="BP148" s="254"/>
      <c r="BQ148" s="254"/>
      <c r="BR148" s="255"/>
      <c r="BS148" s="253"/>
      <c r="BT148" s="254"/>
      <c r="BU148" s="254"/>
      <c r="BV148" s="254"/>
      <c r="BW148" s="254"/>
      <c r="BX148" s="254"/>
      <c r="BY148" s="254"/>
      <c r="BZ148" s="254"/>
      <c r="CA148" s="254"/>
      <c r="CB148" s="254"/>
      <c r="CC148" s="254"/>
      <c r="CD148" s="254"/>
      <c r="CE148" s="254"/>
      <c r="CF148" s="254"/>
      <c r="CG148" s="254"/>
      <c r="CH148" s="255"/>
      <c r="CI148" s="230">
        <v>10000</v>
      </c>
      <c r="CJ148" s="231"/>
      <c r="CK148" s="231"/>
      <c r="CL148" s="231"/>
      <c r="CM148" s="231"/>
      <c r="CN148" s="231"/>
      <c r="CO148" s="231"/>
      <c r="CP148" s="231"/>
      <c r="CQ148" s="231"/>
      <c r="CR148" s="231"/>
      <c r="CS148" s="231"/>
      <c r="CT148" s="231"/>
      <c r="CU148" s="231"/>
      <c r="CV148" s="231"/>
      <c r="CW148" s="231"/>
      <c r="CX148" s="231"/>
      <c r="CY148" s="231"/>
      <c r="CZ148" s="232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  <c r="DP148" s="217"/>
      <c r="DQ148" s="217"/>
      <c r="DR148" s="217"/>
      <c r="DS148" s="217"/>
      <c r="DT148" s="217"/>
      <c r="DU148" s="217"/>
      <c r="DV148" s="217"/>
      <c r="DW148" s="217"/>
      <c r="DX148" s="217"/>
      <c r="DY148" s="217"/>
      <c r="DZ148" s="217"/>
      <c r="EA148" s="217"/>
      <c r="EB148" s="217"/>
      <c r="EC148" s="217"/>
      <c r="ED148" s="217"/>
      <c r="EE148" s="217"/>
    </row>
    <row r="149" spans="1:135" s="4" customFormat="1" ht="12.75">
      <c r="A149" s="250"/>
      <c r="B149" s="251"/>
      <c r="C149" s="251"/>
      <c r="D149" s="251"/>
      <c r="E149" s="251"/>
      <c r="F149" s="252"/>
      <c r="G149" s="227" t="s">
        <v>293</v>
      </c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9"/>
      <c r="BC149" s="253"/>
      <c r="BD149" s="254"/>
      <c r="BE149" s="254"/>
      <c r="BF149" s="254"/>
      <c r="BG149" s="254"/>
      <c r="BH149" s="254"/>
      <c r="BI149" s="254"/>
      <c r="BJ149" s="254"/>
      <c r="BK149" s="254"/>
      <c r="BL149" s="254"/>
      <c r="BM149" s="254"/>
      <c r="BN149" s="254"/>
      <c r="BO149" s="254"/>
      <c r="BP149" s="254"/>
      <c r="BQ149" s="254"/>
      <c r="BR149" s="255"/>
      <c r="BS149" s="253"/>
      <c r="BT149" s="254"/>
      <c r="BU149" s="254"/>
      <c r="BV149" s="254"/>
      <c r="BW149" s="254"/>
      <c r="BX149" s="254"/>
      <c r="BY149" s="254"/>
      <c r="BZ149" s="254"/>
      <c r="CA149" s="254"/>
      <c r="CB149" s="254"/>
      <c r="CC149" s="254"/>
      <c r="CD149" s="254"/>
      <c r="CE149" s="254"/>
      <c r="CF149" s="254"/>
      <c r="CG149" s="254"/>
      <c r="CH149" s="255"/>
      <c r="CI149" s="230">
        <v>2440.92</v>
      </c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  <c r="CW149" s="231"/>
      <c r="CX149" s="231"/>
      <c r="CY149" s="231"/>
      <c r="CZ149" s="232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  <c r="DP149" s="217"/>
      <c r="DQ149" s="217"/>
      <c r="DR149" s="217"/>
      <c r="DS149" s="217"/>
      <c r="DT149" s="217"/>
      <c r="DU149" s="217"/>
      <c r="DV149" s="217"/>
      <c r="DW149" s="217"/>
      <c r="DX149" s="217"/>
      <c r="DY149" s="217"/>
      <c r="DZ149" s="217"/>
      <c r="EA149" s="217"/>
      <c r="EB149" s="217"/>
      <c r="EC149" s="217"/>
      <c r="ED149" s="217"/>
      <c r="EE149" s="217"/>
    </row>
    <row r="150" spans="1:135" s="5" customFormat="1" ht="15" customHeight="1">
      <c r="A150" s="210"/>
      <c r="B150" s="210"/>
      <c r="C150" s="210"/>
      <c r="D150" s="210"/>
      <c r="E150" s="210"/>
      <c r="F150" s="210"/>
      <c r="G150" s="215" t="s">
        <v>291</v>
      </c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1" t="s">
        <v>245</v>
      </c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  <c r="BR150" s="211"/>
      <c r="BS150" s="211">
        <v>12</v>
      </c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211"/>
      <c r="CD150" s="211"/>
      <c r="CE150" s="211"/>
      <c r="CF150" s="211"/>
      <c r="CG150" s="211"/>
      <c r="CH150" s="211"/>
      <c r="CI150" s="234">
        <f>9378-8074.28</f>
        <v>1303.7200000000003</v>
      </c>
      <c r="CJ150" s="234"/>
      <c r="CK150" s="234"/>
      <c r="CL150" s="234"/>
      <c r="CM150" s="234"/>
      <c r="CN150" s="234"/>
      <c r="CO150" s="234"/>
      <c r="CP150" s="234"/>
      <c r="CQ150" s="234"/>
      <c r="CR150" s="234"/>
      <c r="CS150" s="234"/>
      <c r="CT150" s="234"/>
      <c r="CU150" s="234"/>
      <c r="CV150" s="234"/>
      <c r="CW150" s="234"/>
      <c r="CX150" s="234"/>
      <c r="CY150" s="234"/>
      <c r="CZ150" s="234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  <c r="DP150" s="217"/>
      <c r="DQ150" s="217"/>
      <c r="DR150" s="217"/>
      <c r="DS150" s="217"/>
      <c r="DT150" s="217"/>
      <c r="DU150" s="217"/>
      <c r="DV150" s="217"/>
      <c r="DW150" s="217"/>
      <c r="DX150" s="217"/>
      <c r="DY150" s="217"/>
      <c r="DZ150" s="217"/>
      <c r="EA150" s="217"/>
      <c r="EB150" s="217"/>
      <c r="EC150" s="217"/>
      <c r="ED150" s="217"/>
      <c r="EE150" s="217"/>
    </row>
    <row r="151" spans="1:135" s="5" customFormat="1" ht="15" customHeight="1">
      <c r="A151" s="210"/>
      <c r="B151" s="210"/>
      <c r="C151" s="210"/>
      <c r="D151" s="210"/>
      <c r="E151" s="210"/>
      <c r="F151" s="210"/>
      <c r="G151" s="215" t="s">
        <v>244</v>
      </c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1" t="s">
        <v>245</v>
      </c>
      <c r="BD151" s="211"/>
      <c r="BE151" s="211"/>
      <c r="BF151" s="211"/>
      <c r="BG151" s="211"/>
      <c r="BH151" s="211"/>
      <c r="BI151" s="211"/>
      <c r="BJ151" s="211"/>
      <c r="BK151" s="211"/>
      <c r="BL151" s="21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211"/>
      <c r="CD151" s="211"/>
      <c r="CE151" s="211"/>
      <c r="CF151" s="211"/>
      <c r="CG151" s="211"/>
      <c r="CH151" s="211"/>
      <c r="CI151" s="216">
        <v>5300</v>
      </c>
      <c r="CJ151" s="216"/>
      <c r="CK151" s="216"/>
      <c r="CL151" s="216"/>
      <c r="CM151" s="216"/>
      <c r="CN151" s="216"/>
      <c r="CO151" s="216"/>
      <c r="CP151" s="216"/>
      <c r="CQ151" s="216"/>
      <c r="CR151" s="216"/>
      <c r="CS151" s="216"/>
      <c r="CT151" s="216"/>
      <c r="CU151" s="216"/>
      <c r="CV151" s="216"/>
      <c r="CW151" s="216"/>
      <c r="CX151" s="216"/>
      <c r="CY151" s="216"/>
      <c r="CZ151" s="216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  <c r="DP151" s="217"/>
      <c r="DQ151" s="217"/>
      <c r="DR151" s="217"/>
      <c r="DS151" s="217"/>
      <c r="DT151" s="217"/>
      <c r="DU151" s="217"/>
      <c r="DV151" s="217"/>
      <c r="DW151" s="217"/>
      <c r="DX151" s="217"/>
      <c r="DY151" s="217"/>
      <c r="DZ151" s="217"/>
      <c r="EA151" s="217"/>
      <c r="EB151" s="217"/>
      <c r="EC151" s="217"/>
      <c r="ED151" s="217"/>
      <c r="EE151" s="217"/>
    </row>
    <row r="152" spans="1:135" s="5" customFormat="1" ht="15" customHeight="1">
      <c r="A152" s="210"/>
      <c r="B152" s="210"/>
      <c r="C152" s="210"/>
      <c r="D152" s="210"/>
      <c r="E152" s="210"/>
      <c r="F152" s="210"/>
      <c r="G152" s="218" t="s">
        <v>8</v>
      </c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9"/>
      <c r="BC152" s="211" t="s">
        <v>9</v>
      </c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1"/>
      <c r="BN152" s="211"/>
      <c r="BO152" s="211"/>
      <c r="BP152" s="211"/>
      <c r="BQ152" s="211"/>
      <c r="BR152" s="211"/>
      <c r="BS152" s="211" t="s">
        <v>9</v>
      </c>
      <c r="BT152" s="211"/>
      <c r="BU152" s="211"/>
      <c r="BV152" s="211"/>
      <c r="BW152" s="211"/>
      <c r="BX152" s="211"/>
      <c r="BY152" s="211"/>
      <c r="BZ152" s="211"/>
      <c r="CA152" s="211"/>
      <c r="CB152" s="211"/>
      <c r="CC152" s="211"/>
      <c r="CD152" s="211"/>
      <c r="CE152" s="211"/>
      <c r="CF152" s="211"/>
      <c r="CG152" s="211"/>
      <c r="CH152" s="211"/>
      <c r="CI152" s="213">
        <f>SUM(CI144:CZ151)</f>
        <v>102143.08</v>
      </c>
      <c r="CJ152" s="213"/>
      <c r="CK152" s="213"/>
      <c r="CL152" s="213"/>
      <c r="CM152" s="213"/>
      <c r="CN152" s="213"/>
      <c r="CO152" s="213"/>
      <c r="CP152" s="213"/>
      <c r="CQ152" s="213"/>
      <c r="CR152" s="213"/>
      <c r="CS152" s="213"/>
      <c r="CT152" s="213"/>
      <c r="CU152" s="213"/>
      <c r="CV152" s="213"/>
      <c r="CW152" s="213"/>
      <c r="CX152" s="213"/>
      <c r="CY152" s="213"/>
      <c r="CZ152" s="213"/>
      <c r="DA152" s="217"/>
      <c r="DB152" s="217"/>
      <c r="DC152" s="217"/>
      <c r="DD152" s="217"/>
      <c r="DE152" s="217"/>
      <c r="DF152" s="217"/>
      <c r="DG152" s="217"/>
      <c r="DH152" s="217"/>
      <c r="DI152" s="217"/>
      <c r="DJ152" s="217"/>
      <c r="DK152" s="217"/>
      <c r="DL152" s="217"/>
      <c r="DM152" s="217"/>
      <c r="DN152" s="217"/>
      <c r="DO152" s="217"/>
      <c r="DP152" s="217"/>
      <c r="DQ152" s="217"/>
      <c r="DR152" s="217"/>
      <c r="DS152" s="217"/>
      <c r="DT152" s="217"/>
      <c r="DU152" s="217"/>
      <c r="DV152" s="217"/>
      <c r="DW152" s="217"/>
      <c r="DX152" s="217"/>
      <c r="DY152" s="217"/>
      <c r="DZ152" s="217"/>
      <c r="EA152" s="217"/>
      <c r="EB152" s="217"/>
      <c r="EC152" s="217"/>
      <c r="ED152" s="217"/>
      <c r="EE152" s="217"/>
    </row>
    <row r="153" spans="1:135" s="5" customFormat="1" ht="15" customHeight="1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  <c r="BI153" s="214"/>
      <c r="BJ153" s="214"/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214"/>
      <c r="BV153" s="214"/>
      <c r="BW153" s="214"/>
      <c r="BX153" s="214"/>
      <c r="BY153" s="214"/>
      <c r="BZ153" s="214"/>
      <c r="CA153" s="214"/>
      <c r="CB153" s="214"/>
      <c r="CC153" s="214"/>
      <c r="CD153" s="214"/>
      <c r="CE153" s="214"/>
      <c r="CF153" s="214"/>
      <c r="CG153" s="214"/>
      <c r="CH153" s="214"/>
      <c r="CI153" s="214"/>
      <c r="CJ153" s="214"/>
      <c r="CK153" s="214"/>
      <c r="CL153" s="214"/>
      <c r="CM153" s="214"/>
      <c r="CN153" s="214"/>
      <c r="CO153" s="214"/>
      <c r="CP153" s="214"/>
      <c r="CQ153" s="214"/>
      <c r="CR153" s="214"/>
      <c r="CS153" s="214"/>
      <c r="CT153" s="214"/>
      <c r="CU153" s="214"/>
      <c r="CV153" s="214"/>
      <c r="CW153" s="214"/>
      <c r="CX153" s="214"/>
      <c r="CY153" s="214"/>
      <c r="CZ153" s="214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  <c r="DP153" s="217"/>
      <c r="DQ153" s="217"/>
      <c r="DR153" s="217"/>
      <c r="DS153" s="217"/>
      <c r="DT153" s="217"/>
      <c r="DU153" s="217"/>
      <c r="DV153" s="217"/>
      <c r="DW153" s="217"/>
      <c r="DX153" s="217"/>
      <c r="DY153" s="217"/>
      <c r="DZ153" s="217"/>
      <c r="EA153" s="217"/>
      <c r="EB153" s="217"/>
      <c r="EC153" s="217"/>
      <c r="ED153" s="217"/>
      <c r="EE153" s="217"/>
    </row>
    <row r="154" spans="1:135" s="6" customFormat="1" ht="15">
      <c r="A154" s="217" t="s">
        <v>205</v>
      </c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  <c r="DP154" s="217"/>
      <c r="DQ154" s="217"/>
      <c r="DR154" s="217"/>
      <c r="DS154" s="217"/>
      <c r="DT154" s="217"/>
      <c r="DU154" s="217"/>
      <c r="DV154" s="217"/>
      <c r="DW154" s="217"/>
      <c r="DX154" s="217"/>
      <c r="DY154" s="217"/>
      <c r="DZ154" s="217"/>
      <c r="EA154" s="217"/>
      <c r="EB154" s="217"/>
      <c r="EC154" s="217"/>
      <c r="ED154" s="217"/>
      <c r="EE154" s="217"/>
    </row>
    <row r="155" spans="1:135" s="2" customFormat="1" ht="10.5" customHeight="1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33"/>
      <c r="AJ155" s="233"/>
      <c r="AK155" s="233"/>
      <c r="AL155" s="233"/>
      <c r="AM155" s="233"/>
      <c r="AN155" s="233"/>
      <c r="AO155" s="233"/>
      <c r="AP155" s="233"/>
      <c r="AQ155" s="233"/>
      <c r="AR155" s="233"/>
      <c r="AS155" s="233"/>
      <c r="AT155" s="233"/>
      <c r="AU155" s="233"/>
      <c r="AV155" s="233"/>
      <c r="AW155" s="233"/>
      <c r="AX155" s="233"/>
      <c r="AY155" s="233"/>
      <c r="AZ155" s="233"/>
      <c r="BA155" s="233"/>
      <c r="BB155" s="233"/>
      <c r="BC155" s="233"/>
      <c r="BD155" s="233"/>
      <c r="BE155" s="233"/>
      <c r="BF155" s="233"/>
      <c r="BG155" s="233"/>
      <c r="BH155" s="233"/>
      <c r="BI155" s="233"/>
      <c r="BJ155" s="233"/>
      <c r="BK155" s="233"/>
      <c r="BL155" s="233"/>
      <c r="BM155" s="233"/>
      <c r="BN155" s="233"/>
      <c r="BO155" s="233"/>
      <c r="BP155" s="233"/>
      <c r="BQ155" s="233"/>
      <c r="BR155" s="233"/>
      <c r="BS155" s="233"/>
      <c r="BT155" s="233"/>
      <c r="BU155" s="233"/>
      <c r="BV155" s="233"/>
      <c r="BW155" s="233"/>
      <c r="BX155" s="233"/>
      <c r="BY155" s="233"/>
      <c r="BZ155" s="233"/>
      <c r="CA155" s="233"/>
      <c r="CB155" s="233"/>
      <c r="CC155" s="233"/>
      <c r="CD155" s="233"/>
      <c r="CE155" s="233"/>
      <c r="CF155" s="233"/>
      <c r="CG155" s="233"/>
      <c r="CH155" s="233"/>
      <c r="CI155" s="233"/>
      <c r="CJ155" s="233"/>
      <c r="CK155" s="233"/>
      <c r="CL155" s="233"/>
      <c r="CM155" s="233"/>
      <c r="CN155" s="233"/>
      <c r="CO155" s="233"/>
      <c r="CP155" s="233"/>
      <c r="CQ155" s="233"/>
      <c r="CR155" s="233"/>
      <c r="CS155" s="233"/>
      <c r="CT155" s="233"/>
      <c r="CU155" s="233"/>
      <c r="CV155" s="233"/>
      <c r="CW155" s="233"/>
      <c r="CX155" s="233"/>
      <c r="CY155" s="233"/>
      <c r="CZ155" s="233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  <c r="DP155" s="217"/>
      <c r="DQ155" s="217"/>
      <c r="DR155" s="217"/>
      <c r="DS155" s="217"/>
      <c r="DT155" s="217"/>
      <c r="DU155" s="217"/>
      <c r="DV155" s="217"/>
      <c r="DW155" s="217"/>
      <c r="DX155" s="217"/>
      <c r="DY155" s="217"/>
      <c r="DZ155" s="217"/>
      <c r="EA155" s="217"/>
      <c r="EB155" s="217"/>
      <c r="EC155" s="217"/>
      <c r="ED155" s="217"/>
      <c r="EE155" s="217"/>
    </row>
    <row r="156" spans="1:135" s="2" customFormat="1" ht="30" customHeight="1">
      <c r="A156" s="207" t="s">
        <v>0</v>
      </c>
      <c r="B156" s="208"/>
      <c r="C156" s="208"/>
      <c r="D156" s="208"/>
      <c r="E156" s="208"/>
      <c r="F156" s="209"/>
      <c r="G156" s="207" t="s">
        <v>14</v>
      </c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  <c r="BI156" s="208"/>
      <c r="BJ156" s="208"/>
      <c r="BK156" s="208"/>
      <c r="BL156" s="208"/>
      <c r="BM156" s="208"/>
      <c r="BN156" s="208"/>
      <c r="BO156" s="208"/>
      <c r="BP156" s="208"/>
      <c r="BQ156" s="208"/>
      <c r="BR156" s="209"/>
      <c r="BS156" s="207" t="s">
        <v>73</v>
      </c>
      <c r="BT156" s="208"/>
      <c r="BU156" s="208"/>
      <c r="BV156" s="208"/>
      <c r="BW156" s="208"/>
      <c r="BX156" s="208"/>
      <c r="BY156" s="208"/>
      <c r="BZ156" s="208"/>
      <c r="CA156" s="208"/>
      <c r="CB156" s="208"/>
      <c r="CC156" s="208"/>
      <c r="CD156" s="208"/>
      <c r="CE156" s="208"/>
      <c r="CF156" s="208"/>
      <c r="CG156" s="208"/>
      <c r="CH156" s="209"/>
      <c r="CI156" s="207" t="s">
        <v>74</v>
      </c>
      <c r="CJ156" s="208"/>
      <c r="CK156" s="208"/>
      <c r="CL156" s="208"/>
      <c r="CM156" s="208"/>
      <c r="CN156" s="208"/>
      <c r="CO156" s="208"/>
      <c r="CP156" s="208"/>
      <c r="CQ156" s="208"/>
      <c r="CR156" s="208"/>
      <c r="CS156" s="208"/>
      <c r="CT156" s="208"/>
      <c r="CU156" s="208"/>
      <c r="CV156" s="208"/>
      <c r="CW156" s="208"/>
      <c r="CX156" s="208"/>
      <c r="CY156" s="208"/>
      <c r="CZ156" s="209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  <c r="DP156" s="217"/>
      <c r="DQ156" s="217"/>
      <c r="DR156" s="217"/>
      <c r="DS156" s="217"/>
      <c r="DT156" s="217"/>
      <c r="DU156" s="217"/>
      <c r="DV156" s="217"/>
      <c r="DW156" s="217"/>
      <c r="DX156" s="217"/>
      <c r="DY156" s="217"/>
      <c r="DZ156" s="217"/>
      <c r="EA156" s="217"/>
      <c r="EB156" s="217"/>
      <c r="EC156" s="217"/>
      <c r="ED156" s="217"/>
      <c r="EE156" s="217"/>
    </row>
    <row r="157" spans="1:135" ht="12.75">
      <c r="A157" s="212">
        <v>1</v>
      </c>
      <c r="B157" s="212"/>
      <c r="C157" s="212"/>
      <c r="D157" s="212"/>
      <c r="E157" s="212"/>
      <c r="F157" s="212"/>
      <c r="G157" s="212">
        <v>2</v>
      </c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  <c r="BI157" s="212"/>
      <c r="BJ157" s="212"/>
      <c r="BK157" s="212"/>
      <c r="BL157" s="212"/>
      <c r="BM157" s="212"/>
      <c r="BN157" s="212"/>
      <c r="BO157" s="212"/>
      <c r="BP157" s="212"/>
      <c r="BQ157" s="212"/>
      <c r="BR157" s="212"/>
      <c r="BS157" s="212">
        <v>3</v>
      </c>
      <c r="BT157" s="212"/>
      <c r="BU157" s="212"/>
      <c r="BV157" s="212"/>
      <c r="BW157" s="212"/>
      <c r="BX157" s="212"/>
      <c r="BY157" s="212"/>
      <c r="BZ157" s="212"/>
      <c r="CA157" s="212"/>
      <c r="CB157" s="212"/>
      <c r="CC157" s="212"/>
      <c r="CD157" s="212"/>
      <c r="CE157" s="212"/>
      <c r="CF157" s="212"/>
      <c r="CG157" s="212"/>
      <c r="CH157" s="212"/>
      <c r="CI157" s="212">
        <v>4</v>
      </c>
      <c r="CJ157" s="212"/>
      <c r="CK157" s="212"/>
      <c r="CL157" s="212"/>
      <c r="CM157" s="212"/>
      <c r="CN157" s="212"/>
      <c r="CO157" s="212"/>
      <c r="CP157" s="212"/>
      <c r="CQ157" s="212"/>
      <c r="CR157" s="212"/>
      <c r="CS157" s="212"/>
      <c r="CT157" s="212"/>
      <c r="CU157" s="212"/>
      <c r="CV157" s="212"/>
      <c r="CW157" s="212"/>
      <c r="CX157" s="212"/>
      <c r="CY157" s="212"/>
      <c r="CZ157" s="212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  <c r="DP157" s="217"/>
      <c r="DQ157" s="217"/>
      <c r="DR157" s="217"/>
      <c r="DS157" s="217"/>
      <c r="DT157" s="217"/>
      <c r="DU157" s="217"/>
      <c r="DV157" s="217"/>
      <c r="DW157" s="217"/>
      <c r="DX157" s="217"/>
      <c r="DY157" s="217"/>
      <c r="DZ157" s="217"/>
      <c r="EA157" s="217"/>
      <c r="EB157" s="217"/>
      <c r="EC157" s="217"/>
      <c r="ED157" s="217"/>
      <c r="EE157" s="217"/>
    </row>
    <row r="158" spans="1:135" ht="12.75">
      <c r="A158" s="210"/>
      <c r="B158" s="210"/>
      <c r="C158" s="210"/>
      <c r="D158" s="210"/>
      <c r="E158" s="210"/>
      <c r="F158" s="210"/>
      <c r="G158" s="227" t="s">
        <v>266</v>
      </c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9"/>
      <c r="BS158" s="211"/>
      <c r="BT158" s="211"/>
      <c r="BU158" s="211"/>
      <c r="BV158" s="211"/>
      <c r="BW158" s="211"/>
      <c r="BX158" s="211"/>
      <c r="BY158" s="211"/>
      <c r="BZ158" s="211"/>
      <c r="CA158" s="211"/>
      <c r="CB158" s="211"/>
      <c r="CC158" s="211"/>
      <c r="CD158" s="211"/>
      <c r="CE158" s="211"/>
      <c r="CF158" s="211"/>
      <c r="CG158" s="211"/>
      <c r="CH158" s="211"/>
      <c r="CI158" s="216">
        <f>11000+19800+10004.5-3700-19800+11753</f>
        <v>29057.5</v>
      </c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  <c r="DP158" s="217"/>
      <c r="DQ158" s="217"/>
      <c r="DR158" s="217"/>
      <c r="DS158" s="217"/>
      <c r="DT158" s="217"/>
      <c r="DU158" s="217"/>
      <c r="DV158" s="217"/>
      <c r="DW158" s="217"/>
      <c r="DX158" s="217"/>
      <c r="DY158" s="217"/>
      <c r="DZ158" s="217"/>
      <c r="EA158" s="217"/>
      <c r="EB158" s="217"/>
      <c r="EC158" s="217"/>
      <c r="ED158" s="217"/>
      <c r="EE158" s="217"/>
    </row>
    <row r="159" spans="1:135" ht="12.75">
      <c r="A159" s="210"/>
      <c r="B159" s="210"/>
      <c r="C159" s="210"/>
      <c r="D159" s="210"/>
      <c r="E159" s="210"/>
      <c r="F159" s="210"/>
      <c r="G159" s="227" t="s">
        <v>267</v>
      </c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9"/>
      <c r="BS159" s="211"/>
      <c r="BT159" s="211"/>
      <c r="BU159" s="211"/>
      <c r="BV159" s="211"/>
      <c r="BW159" s="211"/>
      <c r="BX159" s="211"/>
      <c r="BY159" s="211"/>
      <c r="BZ159" s="211"/>
      <c r="CA159" s="211"/>
      <c r="CB159" s="211"/>
      <c r="CC159" s="211"/>
      <c r="CD159" s="211"/>
      <c r="CE159" s="211"/>
      <c r="CF159" s="211"/>
      <c r="CG159" s="211"/>
      <c r="CH159" s="211"/>
      <c r="CI159" s="216">
        <f>2700+2648.9+7500-10000+23096</f>
        <v>25944.9</v>
      </c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7"/>
      <c r="DB159" s="217"/>
      <c r="DC159" s="217"/>
      <c r="DD159" s="217"/>
      <c r="DE159" s="217"/>
      <c r="DF159" s="217"/>
      <c r="DG159" s="217"/>
      <c r="DH159" s="217"/>
      <c r="DI159" s="217"/>
      <c r="DJ159" s="217"/>
      <c r="DK159" s="217"/>
      <c r="DL159" s="217"/>
      <c r="DM159" s="217"/>
      <c r="DN159" s="217"/>
      <c r="DO159" s="217"/>
      <c r="DP159" s="217"/>
      <c r="DQ159" s="217"/>
      <c r="DR159" s="217"/>
      <c r="DS159" s="217"/>
      <c r="DT159" s="217"/>
      <c r="DU159" s="217"/>
      <c r="DV159" s="217"/>
      <c r="DW159" s="217"/>
      <c r="DX159" s="217"/>
      <c r="DY159" s="217"/>
      <c r="DZ159" s="217"/>
      <c r="EA159" s="217"/>
      <c r="EB159" s="217"/>
      <c r="EC159" s="217"/>
      <c r="ED159" s="217"/>
      <c r="EE159" s="217"/>
    </row>
    <row r="160" spans="1:135" ht="12.75" hidden="1">
      <c r="A160" s="210"/>
      <c r="B160" s="210"/>
      <c r="C160" s="210"/>
      <c r="D160" s="210"/>
      <c r="E160" s="210"/>
      <c r="F160" s="210"/>
      <c r="G160" s="227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9"/>
      <c r="BS160" s="216"/>
      <c r="BT160" s="216"/>
      <c r="BU160" s="216"/>
      <c r="BV160" s="216"/>
      <c r="BW160" s="216"/>
      <c r="BX160" s="216"/>
      <c r="BY160" s="216"/>
      <c r="BZ160" s="216"/>
      <c r="CA160" s="216"/>
      <c r="CB160" s="216"/>
      <c r="CC160" s="216"/>
      <c r="CD160" s="216"/>
      <c r="CE160" s="216"/>
      <c r="CF160" s="216"/>
      <c r="CG160" s="216"/>
      <c r="CH160" s="216"/>
      <c r="CI160" s="216"/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6"/>
      <c r="CU160" s="216"/>
      <c r="CV160" s="216"/>
      <c r="CW160" s="216"/>
      <c r="CX160" s="216"/>
      <c r="CY160" s="216"/>
      <c r="CZ160" s="216"/>
      <c r="DA160" s="217"/>
      <c r="DB160" s="217"/>
      <c r="DC160" s="217"/>
      <c r="DD160" s="217"/>
      <c r="DE160" s="217"/>
      <c r="DF160" s="217"/>
      <c r="DG160" s="217"/>
      <c r="DH160" s="217"/>
      <c r="DI160" s="217"/>
      <c r="DJ160" s="217"/>
      <c r="DK160" s="217"/>
      <c r="DL160" s="217"/>
      <c r="DM160" s="217"/>
      <c r="DN160" s="217"/>
      <c r="DO160" s="217"/>
      <c r="DP160" s="217"/>
      <c r="DQ160" s="217"/>
      <c r="DR160" s="217"/>
      <c r="DS160" s="217"/>
      <c r="DT160" s="217"/>
      <c r="DU160" s="217"/>
      <c r="DV160" s="217"/>
      <c r="DW160" s="217"/>
      <c r="DX160" s="217"/>
      <c r="DY160" s="217"/>
      <c r="DZ160" s="217"/>
      <c r="EA160" s="217"/>
      <c r="EB160" s="217"/>
      <c r="EC160" s="217"/>
      <c r="ED160" s="217"/>
      <c r="EE160" s="217"/>
    </row>
    <row r="161" spans="1:135" ht="12.75" hidden="1">
      <c r="A161" s="210"/>
      <c r="B161" s="210"/>
      <c r="C161" s="210"/>
      <c r="D161" s="210"/>
      <c r="E161" s="210"/>
      <c r="F161" s="210"/>
      <c r="G161" s="227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9"/>
      <c r="BS161" s="216"/>
      <c r="BT161" s="216"/>
      <c r="BU161" s="216"/>
      <c r="BV161" s="216"/>
      <c r="BW161" s="216"/>
      <c r="BX161" s="216"/>
      <c r="BY161" s="216"/>
      <c r="BZ161" s="216"/>
      <c r="CA161" s="216"/>
      <c r="CB161" s="216"/>
      <c r="CC161" s="216"/>
      <c r="CD161" s="216"/>
      <c r="CE161" s="216"/>
      <c r="CF161" s="216"/>
      <c r="CG161" s="216"/>
      <c r="CH161" s="216"/>
      <c r="CI161" s="216"/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6"/>
      <c r="CU161" s="216"/>
      <c r="CV161" s="216"/>
      <c r="CW161" s="216"/>
      <c r="CX161" s="216"/>
      <c r="CY161" s="216"/>
      <c r="CZ161" s="216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  <c r="DP161" s="217"/>
      <c r="DQ161" s="217"/>
      <c r="DR161" s="217"/>
      <c r="DS161" s="217"/>
      <c r="DT161" s="217"/>
      <c r="DU161" s="217"/>
      <c r="DV161" s="217"/>
      <c r="DW161" s="217"/>
      <c r="DX161" s="217"/>
      <c r="DY161" s="217"/>
      <c r="DZ161" s="217"/>
      <c r="EA161" s="217"/>
      <c r="EB161" s="217"/>
      <c r="EC161" s="217"/>
      <c r="ED161" s="217"/>
      <c r="EE161" s="217"/>
    </row>
    <row r="162" spans="1:135" ht="12.75" hidden="1">
      <c r="A162" s="210"/>
      <c r="B162" s="210"/>
      <c r="C162" s="210"/>
      <c r="D162" s="210"/>
      <c r="E162" s="210"/>
      <c r="F162" s="210"/>
      <c r="G162" s="227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9"/>
      <c r="BS162" s="216"/>
      <c r="BT162" s="216"/>
      <c r="BU162" s="216"/>
      <c r="BV162" s="216"/>
      <c r="BW162" s="216"/>
      <c r="BX162" s="216"/>
      <c r="BY162" s="216"/>
      <c r="BZ162" s="216"/>
      <c r="CA162" s="216"/>
      <c r="CB162" s="216"/>
      <c r="CC162" s="216"/>
      <c r="CD162" s="216"/>
      <c r="CE162" s="216"/>
      <c r="CF162" s="216"/>
      <c r="CG162" s="216"/>
      <c r="CH162" s="216"/>
      <c r="CI162" s="216"/>
      <c r="CJ162" s="216"/>
      <c r="CK162" s="216"/>
      <c r="CL162" s="216"/>
      <c r="CM162" s="216"/>
      <c r="CN162" s="216"/>
      <c r="CO162" s="216"/>
      <c r="CP162" s="216"/>
      <c r="CQ162" s="216"/>
      <c r="CR162" s="216"/>
      <c r="CS162" s="216"/>
      <c r="CT162" s="216"/>
      <c r="CU162" s="216"/>
      <c r="CV162" s="216"/>
      <c r="CW162" s="216"/>
      <c r="CX162" s="216"/>
      <c r="CY162" s="216"/>
      <c r="CZ162" s="216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  <c r="DP162" s="217"/>
      <c r="DQ162" s="217"/>
      <c r="DR162" s="217"/>
      <c r="DS162" s="217"/>
      <c r="DT162" s="217"/>
      <c r="DU162" s="217"/>
      <c r="DV162" s="217"/>
      <c r="DW162" s="217"/>
      <c r="DX162" s="217"/>
      <c r="DY162" s="217"/>
      <c r="DZ162" s="217"/>
      <c r="EA162" s="217"/>
      <c r="EB162" s="217"/>
      <c r="EC162" s="217"/>
      <c r="ED162" s="217"/>
      <c r="EE162" s="217"/>
    </row>
    <row r="163" spans="1:135" ht="12.75" hidden="1">
      <c r="A163" s="210"/>
      <c r="B163" s="210"/>
      <c r="C163" s="210"/>
      <c r="D163" s="210"/>
      <c r="E163" s="210"/>
      <c r="F163" s="210"/>
      <c r="G163" s="227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9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6"/>
      <c r="CC163" s="216"/>
      <c r="CD163" s="216"/>
      <c r="CE163" s="216"/>
      <c r="CF163" s="216"/>
      <c r="CG163" s="216"/>
      <c r="CH163" s="216"/>
      <c r="CI163" s="216"/>
      <c r="CJ163" s="216"/>
      <c r="CK163" s="216"/>
      <c r="CL163" s="216"/>
      <c r="CM163" s="216"/>
      <c r="CN163" s="216"/>
      <c r="CO163" s="216"/>
      <c r="CP163" s="216"/>
      <c r="CQ163" s="216"/>
      <c r="CR163" s="216"/>
      <c r="CS163" s="216"/>
      <c r="CT163" s="216"/>
      <c r="CU163" s="216"/>
      <c r="CV163" s="216"/>
      <c r="CW163" s="216"/>
      <c r="CX163" s="216"/>
      <c r="CY163" s="216"/>
      <c r="CZ163" s="216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  <c r="DP163" s="217"/>
      <c r="DQ163" s="217"/>
      <c r="DR163" s="217"/>
      <c r="DS163" s="217"/>
      <c r="DT163" s="217"/>
      <c r="DU163" s="217"/>
      <c r="DV163" s="217"/>
      <c r="DW163" s="217"/>
      <c r="DX163" s="217"/>
      <c r="DY163" s="217"/>
      <c r="DZ163" s="217"/>
      <c r="EA163" s="217"/>
      <c r="EB163" s="217"/>
      <c r="EC163" s="217"/>
      <c r="ED163" s="217"/>
      <c r="EE163" s="217"/>
    </row>
    <row r="164" spans="1:135" ht="12.75" hidden="1">
      <c r="A164" s="210"/>
      <c r="B164" s="210"/>
      <c r="C164" s="210"/>
      <c r="D164" s="210"/>
      <c r="E164" s="210"/>
      <c r="F164" s="210"/>
      <c r="G164" s="227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9"/>
      <c r="BS164" s="216"/>
      <c r="BT164" s="216"/>
      <c r="BU164" s="216"/>
      <c r="BV164" s="216"/>
      <c r="BW164" s="216"/>
      <c r="BX164" s="216"/>
      <c r="BY164" s="216"/>
      <c r="BZ164" s="216"/>
      <c r="CA164" s="216"/>
      <c r="CB164" s="216"/>
      <c r="CC164" s="216"/>
      <c r="CD164" s="216"/>
      <c r="CE164" s="216"/>
      <c r="CF164" s="216"/>
      <c r="CG164" s="216"/>
      <c r="CH164" s="216"/>
      <c r="CI164" s="216"/>
      <c r="CJ164" s="216"/>
      <c r="CK164" s="216"/>
      <c r="CL164" s="216"/>
      <c r="CM164" s="216"/>
      <c r="CN164" s="216"/>
      <c r="CO164" s="216"/>
      <c r="CP164" s="216"/>
      <c r="CQ164" s="216"/>
      <c r="CR164" s="216"/>
      <c r="CS164" s="216"/>
      <c r="CT164" s="216"/>
      <c r="CU164" s="216"/>
      <c r="CV164" s="216"/>
      <c r="CW164" s="216"/>
      <c r="CX164" s="216"/>
      <c r="CY164" s="216"/>
      <c r="CZ164" s="216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  <c r="DP164" s="217"/>
      <c r="DQ164" s="217"/>
      <c r="DR164" s="217"/>
      <c r="DS164" s="217"/>
      <c r="DT164" s="217"/>
      <c r="DU164" s="217"/>
      <c r="DV164" s="217"/>
      <c r="DW164" s="217"/>
      <c r="DX164" s="217"/>
      <c r="DY164" s="217"/>
      <c r="DZ164" s="217"/>
      <c r="EA164" s="217"/>
      <c r="EB164" s="217"/>
      <c r="EC164" s="217"/>
      <c r="ED164" s="217"/>
      <c r="EE164" s="217"/>
    </row>
    <row r="165" spans="1:135" ht="12.75" hidden="1">
      <c r="A165" s="210"/>
      <c r="B165" s="210"/>
      <c r="C165" s="210"/>
      <c r="D165" s="210"/>
      <c r="E165" s="210"/>
      <c r="F165" s="210"/>
      <c r="G165" s="227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9"/>
      <c r="BS165" s="216"/>
      <c r="BT165" s="216"/>
      <c r="BU165" s="216"/>
      <c r="BV165" s="216"/>
      <c r="BW165" s="216"/>
      <c r="BX165" s="216"/>
      <c r="BY165" s="216"/>
      <c r="BZ165" s="216"/>
      <c r="CA165" s="216"/>
      <c r="CB165" s="216"/>
      <c r="CC165" s="216"/>
      <c r="CD165" s="216"/>
      <c r="CE165" s="216"/>
      <c r="CF165" s="216"/>
      <c r="CG165" s="216"/>
      <c r="CH165" s="216"/>
      <c r="CI165" s="216"/>
      <c r="CJ165" s="216"/>
      <c r="CK165" s="216"/>
      <c r="CL165" s="216"/>
      <c r="CM165" s="216"/>
      <c r="CN165" s="216"/>
      <c r="CO165" s="216"/>
      <c r="CP165" s="216"/>
      <c r="CQ165" s="216"/>
      <c r="CR165" s="216"/>
      <c r="CS165" s="216"/>
      <c r="CT165" s="216"/>
      <c r="CU165" s="216"/>
      <c r="CV165" s="216"/>
      <c r="CW165" s="216"/>
      <c r="CX165" s="216"/>
      <c r="CY165" s="216"/>
      <c r="CZ165" s="216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  <c r="DP165" s="217"/>
      <c r="DQ165" s="217"/>
      <c r="DR165" s="217"/>
      <c r="DS165" s="217"/>
      <c r="DT165" s="217"/>
      <c r="DU165" s="217"/>
      <c r="DV165" s="217"/>
      <c r="DW165" s="217"/>
      <c r="DX165" s="217"/>
      <c r="DY165" s="217"/>
      <c r="DZ165" s="217"/>
      <c r="EA165" s="217"/>
      <c r="EB165" s="217"/>
      <c r="EC165" s="217"/>
      <c r="ED165" s="217"/>
      <c r="EE165" s="217"/>
    </row>
    <row r="166" spans="1:135" s="2" customFormat="1" ht="15" customHeight="1" hidden="1">
      <c r="A166" s="210"/>
      <c r="B166" s="210"/>
      <c r="C166" s="210"/>
      <c r="D166" s="210"/>
      <c r="E166" s="210"/>
      <c r="F166" s="210"/>
      <c r="G166" s="227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9"/>
      <c r="BS166" s="216"/>
      <c r="BT166" s="216"/>
      <c r="BU166" s="216"/>
      <c r="BV166" s="216"/>
      <c r="BW166" s="216"/>
      <c r="BX166" s="216"/>
      <c r="BY166" s="216"/>
      <c r="BZ166" s="216"/>
      <c r="CA166" s="216"/>
      <c r="CB166" s="216"/>
      <c r="CC166" s="216"/>
      <c r="CD166" s="216"/>
      <c r="CE166" s="216"/>
      <c r="CF166" s="216"/>
      <c r="CG166" s="216"/>
      <c r="CH166" s="216"/>
      <c r="CI166" s="216"/>
      <c r="CJ166" s="216"/>
      <c r="CK166" s="216"/>
      <c r="CL166" s="216"/>
      <c r="CM166" s="216"/>
      <c r="CN166" s="216"/>
      <c r="CO166" s="216"/>
      <c r="CP166" s="216"/>
      <c r="CQ166" s="216"/>
      <c r="CR166" s="216"/>
      <c r="CS166" s="216"/>
      <c r="CT166" s="216"/>
      <c r="CU166" s="216"/>
      <c r="CV166" s="216"/>
      <c r="CW166" s="216"/>
      <c r="CX166" s="216"/>
      <c r="CY166" s="216"/>
      <c r="CZ166" s="216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  <c r="DP166" s="217"/>
      <c r="DQ166" s="217"/>
      <c r="DR166" s="217"/>
      <c r="DS166" s="217"/>
      <c r="DT166" s="217"/>
      <c r="DU166" s="217"/>
      <c r="DV166" s="217"/>
      <c r="DW166" s="217"/>
      <c r="DX166" s="217"/>
      <c r="DY166" s="217"/>
      <c r="DZ166" s="217"/>
      <c r="EA166" s="217"/>
      <c r="EB166" s="217"/>
      <c r="EC166" s="217"/>
      <c r="ED166" s="217"/>
      <c r="EE166" s="217"/>
    </row>
    <row r="167" spans="1:135" s="2" customFormat="1" ht="15" customHeight="1" hidden="1">
      <c r="A167" s="210"/>
      <c r="B167" s="210"/>
      <c r="C167" s="210"/>
      <c r="D167" s="210"/>
      <c r="E167" s="210"/>
      <c r="F167" s="210"/>
      <c r="G167" s="227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9"/>
      <c r="BS167" s="216"/>
      <c r="BT167" s="216"/>
      <c r="BU167" s="216"/>
      <c r="BV167" s="216"/>
      <c r="BW167" s="216"/>
      <c r="BX167" s="216"/>
      <c r="BY167" s="216"/>
      <c r="BZ167" s="216"/>
      <c r="CA167" s="216"/>
      <c r="CB167" s="216"/>
      <c r="CC167" s="216"/>
      <c r="CD167" s="216"/>
      <c r="CE167" s="216"/>
      <c r="CF167" s="216"/>
      <c r="CG167" s="216"/>
      <c r="CH167" s="216"/>
      <c r="CI167" s="216"/>
      <c r="CJ167" s="216"/>
      <c r="CK167" s="216"/>
      <c r="CL167" s="216"/>
      <c r="CM167" s="216"/>
      <c r="CN167" s="216"/>
      <c r="CO167" s="216"/>
      <c r="CP167" s="216"/>
      <c r="CQ167" s="216"/>
      <c r="CR167" s="216"/>
      <c r="CS167" s="216"/>
      <c r="CT167" s="216"/>
      <c r="CU167" s="216"/>
      <c r="CV167" s="216"/>
      <c r="CW167" s="216"/>
      <c r="CX167" s="216"/>
      <c r="CY167" s="216"/>
      <c r="CZ167" s="216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  <c r="DP167" s="217"/>
      <c r="DQ167" s="217"/>
      <c r="DR167" s="217"/>
      <c r="DS167" s="217"/>
      <c r="DT167" s="217"/>
      <c r="DU167" s="217"/>
      <c r="DV167" s="217"/>
      <c r="DW167" s="217"/>
      <c r="DX167" s="217"/>
      <c r="DY167" s="217"/>
      <c r="DZ167" s="217"/>
      <c r="EA167" s="217"/>
      <c r="EB167" s="217"/>
      <c r="EC167" s="217"/>
      <c r="ED167" s="217"/>
      <c r="EE167" s="217"/>
    </row>
    <row r="168" spans="1:135" s="2" customFormat="1" ht="15" customHeight="1">
      <c r="A168" s="210"/>
      <c r="B168" s="210"/>
      <c r="C168" s="210"/>
      <c r="D168" s="210"/>
      <c r="E168" s="210"/>
      <c r="F168" s="210"/>
      <c r="G168" s="289" t="s">
        <v>8</v>
      </c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  <c r="AA168" s="290"/>
      <c r="AB168" s="290"/>
      <c r="AC168" s="290"/>
      <c r="AD168" s="290"/>
      <c r="AE168" s="290"/>
      <c r="AF168" s="290"/>
      <c r="AG168" s="290"/>
      <c r="AH168" s="290"/>
      <c r="AI168" s="290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V168" s="290"/>
      <c r="AW168" s="290"/>
      <c r="AX168" s="290"/>
      <c r="AY168" s="290"/>
      <c r="AZ168" s="290"/>
      <c r="BA168" s="290"/>
      <c r="BB168" s="290"/>
      <c r="BC168" s="290"/>
      <c r="BD168" s="290"/>
      <c r="BE168" s="290"/>
      <c r="BF168" s="290"/>
      <c r="BG168" s="290"/>
      <c r="BH168" s="290"/>
      <c r="BI168" s="290"/>
      <c r="BJ168" s="290"/>
      <c r="BK168" s="290"/>
      <c r="BL168" s="290"/>
      <c r="BM168" s="290"/>
      <c r="BN168" s="290"/>
      <c r="BO168" s="290"/>
      <c r="BP168" s="290"/>
      <c r="BQ168" s="290"/>
      <c r="BR168" s="291"/>
      <c r="BS168" s="211" t="s">
        <v>9</v>
      </c>
      <c r="BT168" s="211"/>
      <c r="BU168" s="211"/>
      <c r="BV168" s="211"/>
      <c r="BW168" s="211"/>
      <c r="BX168" s="211"/>
      <c r="BY168" s="211"/>
      <c r="BZ168" s="211"/>
      <c r="CA168" s="211"/>
      <c r="CB168" s="211"/>
      <c r="CC168" s="211"/>
      <c r="CD168" s="211"/>
      <c r="CE168" s="211"/>
      <c r="CF168" s="211"/>
      <c r="CG168" s="211"/>
      <c r="CH168" s="211"/>
      <c r="CI168" s="213">
        <f>SUM(CI158:CZ160)</f>
        <v>55002.4</v>
      </c>
      <c r="CJ168" s="213"/>
      <c r="CK168" s="213"/>
      <c r="CL168" s="213"/>
      <c r="CM168" s="213"/>
      <c r="CN168" s="213"/>
      <c r="CO168" s="213"/>
      <c r="CP168" s="213"/>
      <c r="CQ168" s="213"/>
      <c r="CR168" s="213"/>
      <c r="CS168" s="213"/>
      <c r="CT168" s="213"/>
      <c r="CU168" s="213"/>
      <c r="CV168" s="213"/>
      <c r="CW168" s="213"/>
      <c r="CX168" s="213"/>
      <c r="CY168" s="213"/>
      <c r="CZ168" s="213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  <c r="DP168" s="217"/>
      <c r="DQ168" s="217"/>
      <c r="DR168" s="217"/>
      <c r="DS168" s="217"/>
      <c r="DT168" s="217"/>
      <c r="DU168" s="217"/>
      <c r="DV168" s="217"/>
      <c r="DW168" s="217"/>
      <c r="DX168" s="217"/>
      <c r="DY168" s="217"/>
      <c r="DZ168" s="217"/>
      <c r="EA168" s="217"/>
      <c r="EB168" s="217"/>
      <c r="EC168" s="217"/>
      <c r="ED168" s="217"/>
      <c r="EE168" s="217"/>
    </row>
    <row r="169" spans="1:135" s="2" customFormat="1" ht="12.75" customHeight="1">
      <c r="A169" s="214"/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  <c r="BI169" s="214"/>
      <c r="BJ169" s="214"/>
      <c r="BK169" s="214"/>
      <c r="BL169" s="214"/>
      <c r="BM169" s="214"/>
      <c r="BN169" s="214"/>
      <c r="BO169" s="214"/>
      <c r="BP169" s="214"/>
      <c r="BQ169" s="214"/>
      <c r="BR169" s="214"/>
      <c r="BS169" s="214"/>
      <c r="BT169" s="214"/>
      <c r="BU169" s="214"/>
      <c r="BV169" s="214"/>
      <c r="BW169" s="214"/>
      <c r="BX169" s="214"/>
      <c r="BY169" s="214"/>
      <c r="BZ169" s="214"/>
      <c r="CA169" s="214"/>
      <c r="CB169" s="214"/>
      <c r="CC169" s="214"/>
      <c r="CD169" s="214"/>
      <c r="CE169" s="214"/>
      <c r="CF169" s="214"/>
      <c r="CG169" s="214"/>
      <c r="CH169" s="214"/>
      <c r="CI169" s="214"/>
      <c r="CJ169" s="214"/>
      <c r="CK169" s="214"/>
      <c r="CL169" s="214"/>
      <c r="CM169" s="214"/>
      <c r="CN169" s="214"/>
      <c r="CO169" s="214"/>
      <c r="CP169" s="214"/>
      <c r="CQ169" s="214"/>
      <c r="CR169" s="214"/>
      <c r="CS169" s="214"/>
      <c r="CT169" s="214"/>
      <c r="CU169" s="214"/>
      <c r="CV169" s="214"/>
      <c r="CW169" s="214"/>
      <c r="CX169" s="214"/>
      <c r="CY169" s="214"/>
      <c r="CZ169" s="214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  <c r="DP169" s="217"/>
      <c r="DQ169" s="217"/>
      <c r="DR169" s="217"/>
      <c r="DS169" s="217"/>
      <c r="DT169" s="217"/>
      <c r="DU169" s="217"/>
      <c r="DV169" s="217"/>
      <c r="DW169" s="217"/>
      <c r="DX169" s="217"/>
      <c r="DY169" s="217"/>
      <c r="DZ169" s="217"/>
      <c r="EA169" s="217"/>
      <c r="EB169" s="217"/>
      <c r="EC169" s="217"/>
      <c r="ED169" s="217"/>
      <c r="EE169" s="217"/>
    </row>
    <row r="170" spans="1:135" s="2" customFormat="1" ht="29.25" customHeight="1">
      <c r="A170" s="294" t="s">
        <v>206</v>
      </c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  <c r="AD170" s="295"/>
      <c r="AE170" s="295"/>
      <c r="AF170" s="295"/>
      <c r="AG170" s="295"/>
      <c r="AH170" s="295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5"/>
      <c r="AS170" s="295"/>
      <c r="AT170" s="295"/>
      <c r="AU170" s="295"/>
      <c r="AV170" s="295"/>
      <c r="AW170" s="295"/>
      <c r="AX170" s="295"/>
      <c r="AY170" s="295"/>
      <c r="AZ170" s="295"/>
      <c r="BA170" s="295"/>
      <c r="BB170" s="295"/>
      <c r="BC170" s="295"/>
      <c r="BD170" s="295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5"/>
      <c r="BO170" s="295"/>
      <c r="BP170" s="295"/>
      <c r="BQ170" s="295"/>
      <c r="BR170" s="295"/>
      <c r="BS170" s="295"/>
      <c r="BT170" s="295"/>
      <c r="BU170" s="295"/>
      <c r="BV170" s="295"/>
      <c r="BW170" s="295"/>
      <c r="BX170" s="295"/>
      <c r="BY170" s="295"/>
      <c r="BZ170" s="295"/>
      <c r="CA170" s="295"/>
      <c r="CB170" s="295"/>
      <c r="CC170" s="295"/>
      <c r="CD170" s="295"/>
      <c r="CE170" s="295"/>
      <c r="CF170" s="295"/>
      <c r="CG170" s="295"/>
      <c r="CH170" s="295"/>
      <c r="CI170" s="295"/>
      <c r="CJ170" s="295"/>
      <c r="CK170" s="295"/>
      <c r="CL170" s="295"/>
      <c r="CM170" s="295"/>
      <c r="CN170" s="295"/>
      <c r="CO170" s="295"/>
      <c r="CP170" s="295"/>
      <c r="CQ170" s="295"/>
      <c r="CR170" s="295"/>
      <c r="CS170" s="295"/>
      <c r="CT170" s="295"/>
      <c r="CU170" s="295"/>
      <c r="CV170" s="295"/>
      <c r="CW170" s="295"/>
      <c r="CX170" s="295"/>
      <c r="CY170" s="295"/>
      <c r="CZ170" s="295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  <c r="DP170" s="217"/>
      <c r="DQ170" s="217"/>
      <c r="DR170" s="217"/>
      <c r="DS170" s="217"/>
      <c r="DT170" s="217"/>
      <c r="DU170" s="217"/>
      <c r="DV170" s="217"/>
      <c r="DW170" s="217"/>
      <c r="DX170" s="217"/>
      <c r="DY170" s="217"/>
      <c r="DZ170" s="217"/>
      <c r="EA170" s="217"/>
      <c r="EB170" s="217"/>
      <c r="EC170" s="217"/>
      <c r="ED170" s="217"/>
      <c r="EE170" s="217"/>
    </row>
    <row r="171" spans="1:135" s="2" customFormat="1" ht="12" customHeight="1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3"/>
      <c r="AK171" s="233"/>
      <c r="AL171" s="233"/>
      <c r="AM171" s="233"/>
      <c r="AN171" s="233"/>
      <c r="AO171" s="233"/>
      <c r="AP171" s="233"/>
      <c r="AQ171" s="233"/>
      <c r="AR171" s="233"/>
      <c r="AS171" s="233"/>
      <c r="AT171" s="233"/>
      <c r="AU171" s="233"/>
      <c r="AV171" s="233"/>
      <c r="AW171" s="233"/>
      <c r="AX171" s="233"/>
      <c r="AY171" s="233"/>
      <c r="AZ171" s="233"/>
      <c r="BA171" s="233"/>
      <c r="BB171" s="233"/>
      <c r="BC171" s="233"/>
      <c r="BD171" s="233"/>
      <c r="BE171" s="233"/>
      <c r="BF171" s="233"/>
      <c r="BG171" s="233"/>
      <c r="BH171" s="233"/>
      <c r="BI171" s="233"/>
      <c r="BJ171" s="233"/>
      <c r="BK171" s="233"/>
      <c r="BL171" s="233"/>
      <c r="BM171" s="233"/>
      <c r="BN171" s="233"/>
      <c r="BO171" s="233"/>
      <c r="BP171" s="233"/>
      <c r="BQ171" s="233"/>
      <c r="BR171" s="233"/>
      <c r="BS171" s="233"/>
      <c r="BT171" s="233"/>
      <c r="BU171" s="233"/>
      <c r="BV171" s="233"/>
      <c r="BW171" s="233"/>
      <c r="BX171" s="233"/>
      <c r="BY171" s="233"/>
      <c r="BZ171" s="233"/>
      <c r="CA171" s="233"/>
      <c r="CB171" s="233"/>
      <c r="CC171" s="233"/>
      <c r="CD171" s="233"/>
      <c r="CE171" s="233"/>
      <c r="CF171" s="233"/>
      <c r="CG171" s="233"/>
      <c r="CH171" s="233"/>
      <c r="CI171" s="233"/>
      <c r="CJ171" s="233"/>
      <c r="CK171" s="233"/>
      <c r="CL171" s="233"/>
      <c r="CM171" s="233"/>
      <c r="CN171" s="233"/>
      <c r="CO171" s="233"/>
      <c r="CP171" s="233"/>
      <c r="CQ171" s="233"/>
      <c r="CR171" s="233"/>
      <c r="CS171" s="233"/>
      <c r="CT171" s="233"/>
      <c r="CU171" s="233"/>
      <c r="CV171" s="233"/>
      <c r="CW171" s="233"/>
      <c r="CX171" s="233"/>
      <c r="CY171" s="233"/>
      <c r="CZ171" s="233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</row>
    <row r="172" spans="1:135" s="2" customFormat="1" ht="30" customHeight="1">
      <c r="A172" s="207" t="s">
        <v>0</v>
      </c>
      <c r="B172" s="208"/>
      <c r="C172" s="208"/>
      <c r="D172" s="208"/>
      <c r="E172" s="208"/>
      <c r="F172" s="209"/>
      <c r="G172" s="207" t="s">
        <v>14</v>
      </c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209"/>
      <c r="BC172" s="207" t="s">
        <v>66</v>
      </c>
      <c r="BD172" s="208"/>
      <c r="BE172" s="208"/>
      <c r="BF172" s="208"/>
      <c r="BG172" s="208"/>
      <c r="BH172" s="208"/>
      <c r="BI172" s="208"/>
      <c r="BJ172" s="208"/>
      <c r="BK172" s="208"/>
      <c r="BL172" s="208"/>
      <c r="BM172" s="208"/>
      <c r="BN172" s="208"/>
      <c r="BO172" s="208"/>
      <c r="BP172" s="208"/>
      <c r="BQ172" s="208"/>
      <c r="BR172" s="209"/>
      <c r="BS172" s="207" t="s">
        <v>75</v>
      </c>
      <c r="BT172" s="208"/>
      <c r="BU172" s="208"/>
      <c r="BV172" s="208"/>
      <c r="BW172" s="208"/>
      <c r="BX172" s="208"/>
      <c r="BY172" s="208"/>
      <c r="BZ172" s="208"/>
      <c r="CA172" s="208"/>
      <c r="CB172" s="208"/>
      <c r="CC172" s="208"/>
      <c r="CD172" s="208"/>
      <c r="CE172" s="208"/>
      <c r="CF172" s="208"/>
      <c r="CG172" s="208"/>
      <c r="CH172" s="209"/>
      <c r="CI172" s="207" t="s">
        <v>46</v>
      </c>
      <c r="CJ172" s="208"/>
      <c r="CK172" s="208"/>
      <c r="CL172" s="208"/>
      <c r="CM172" s="208"/>
      <c r="CN172" s="208"/>
      <c r="CO172" s="208"/>
      <c r="CP172" s="208"/>
      <c r="CQ172" s="208"/>
      <c r="CR172" s="208"/>
      <c r="CS172" s="208"/>
      <c r="CT172" s="208"/>
      <c r="CU172" s="208"/>
      <c r="CV172" s="208"/>
      <c r="CW172" s="208"/>
      <c r="CX172" s="208"/>
      <c r="CY172" s="208"/>
      <c r="CZ172" s="209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  <c r="DP172" s="217"/>
      <c r="DQ172" s="217"/>
      <c r="DR172" s="217"/>
      <c r="DS172" s="217"/>
      <c r="DT172" s="217"/>
      <c r="DU172" s="217"/>
      <c r="DV172" s="217"/>
      <c r="DW172" s="217"/>
      <c r="DX172" s="217"/>
      <c r="DY172" s="217"/>
      <c r="DZ172" s="217"/>
      <c r="EA172" s="217"/>
      <c r="EB172" s="217"/>
      <c r="EC172" s="217"/>
      <c r="ED172" s="217"/>
      <c r="EE172" s="217"/>
    </row>
    <row r="173" spans="1:135" s="2" customFormat="1" ht="15" customHeight="1">
      <c r="A173" s="212">
        <v>1</v>
      </c>
      <c r="B173" s="212"/>
      <c r="C173" s="212"/>
      <c r="D173" s="212"/>
      <c r="E173" s="212"/>
      <c r="F173" s="212"/>
      <c r="G173" s="212">
        <v>2</v>
      </c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>
        <v>3</v>
      </c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>
        <v>4</v>
      </c>
      <c r="BT173" s="212"/>
      <c r="BU173" s="212"/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2"/>
      <c r="CF173" s="212"/>
      <c r="CG173" s="212"/>
      <c r="CH173" s="212"/>
      <c r="CI173" s="212">
        <v>5</v>
      </c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2"/>
      <c r="CT173" s="212"/>
      <c r="CU173" s="212"/>
      <c r="CV173" s="212"/>
      <c r="CW173" s="212"/>
      <c r="CX173" s="212"/>
      <c r="CY173" s="212"/>
      <c r="CZ173" s="212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  <c r="DP173" s="217"/>
      <c r="DQ173" s="217"/>
      <c r="DR173" s="217"/>
      <c r="DS173" s="217"/>
      <c r="DT173" s="217"/>
      <c r="DU173" s="217"/>
      <c r="DV173" s="217"/>
      <c r="DW173" s="217"/>
      <c r="DX173" s="217"/>
      <c r="DY173" s="217"/>
      <c r="DZ173" s="217"/>
      <c r="EA173" s="217"/>
      <c r="EB173" s="217"/>
      <c r="EC173" s="217"/>
      <c r="ED173" s="217"/>
      <c r="EE173" s="217"/>
    </row>
    <row r="174" spans="1:135" s="2" customFormat="1" ht="15" customHeight="1" hidden="1">
      <c r="A174" s="210"/>
      <c r="B174" s="210"/>
      <c r="C174" s="210"/>
      <c r="D174" s="210"/>
      <c r="E174" s="210"/>
      <c r="F174" s="210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  <c r="CG174" s="216"/>
      <c r="CH174" s="216"/>
      <c r="CI174" s="234"/>
      <c r="CJ174" s="234"/>
      <c r="CK174" s="234"/>
      <c r="CL174" s="234"/>
      <c r="CM174" s="234"/>
      <c r="CN174" s="234"/>
      <c r="CO174" s="234"/>
      <c r="CP174" s="234"/>
      <c r="CQ174" s="234"/>
      <c r="CR174" s="234"/>
      <c r="CS174" s="234"/>
      <c r="CT174" s="234"/>
      <c r="CU174" s="234"/>
      <c r="CV174" s="234"/>
      <c r="CW174" s="234"/>
      <c r="CX174" s="234"/>
      <c r="CY174" s="234"/>
      <c r="CZ174" s="234"/>
      <c r="DA174" s="217"/>
      <c r="DB174" s="217"/>
      <c r="DC174" s="217"/>
      <c r="DD174" s="217"/>
      <c r="DE174" s="217"/>
      <c r="DF174" s="217"/>
      <c r="DG174" s="217"/>
      <c r="DH174" s="217"/>
      <c r="DI174" s="217"/>
      <c r="DJ174" s="217"/>
      <c r="DK174" s="217"/>
      <c r="DL174" s="217"/>
      <c r="DM174" s="217"/>
      <c r="DN174" s="217"/>
      <c r="DO174" s="217"/>
      <c r="DP174" s="217"/>
      <c r="DQ174" s="217"/>
      <c r="DR174" s="217"/>
      <c r="DS174" s="217"/>
      <c r="DT174" s="217"/>
      <c r="DU174" s="217"/>
      <c r="DV174" s="217"/>
      <c r="DW174" s="217"/>
      <c r="DX174" s="217"/>
      <c r="DY174" s="217"/>
      <c r="DZ174" s="217"/>
      <c r="EA174" s="217"/>
      <c r="EB174" s="217"/>
      <c r="EC174" s="217"/>
      <c r="ED174" s="217"/>
      <c r="EE174" s="217"/>
    </row>
    <row r="175" spans="1:135" s="2" customFormat="1" ht="15" customHeight="1">
      <c r="A175" s="210"/>
      <c r="B175" s="210"/>
      <c r="C175" s="210"/>
      <c r="D175" s="210"/>
      <c r="E175" s="210"/>
      <c r="F175" s="210"/>
      <c r="G175" s="215" t="s">
        <v>268</v>
      </c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34">
        <f>6386.18-3000</f>
        <v>3386.1800000000003</v>
      </c>
      <c r="CJ175" s="234"/>
      <c r="CK175" s="234"/>
      <c r="CL175" s="234"/>
      <c r="CM175" s="234"/>
      <c r="CN175" s="234"/>
      <c r="CO175" s="234"/>
      <c r="CP175" s="234"/>
      <c r="CQ175" s="234"/>
      <c r="CR175" s="234"/>
      <c r="CS175" s="234"/>
      <c r="CT175" s="234"/>
      <c r="CU175" s="234"/>
      <c r="CV175" s="234"/>
      <c r="CW175" s="234"/>
      <c r="CX175" s="234"/>
      <c r="CY175" s="234"/>
      <c r="CZ175" s="234"/>
      <c r="DA175" s="217"/>
      <c r="DB175" s="217"/>
      <c r="DC175" s="217"/>
      <c r="DD175" s="217"/>
      <c r="DE175" s="217"/>
      <c r="DF175" s="217"/>
      <c r="DG175" s="217"/>
      <c r="DH175" s="217"/>
      <c r="DI175" s="217"/>
      <c r="DJ175" s="217"/>
      <c r="DK175" s="217"/>
      <c r="DL175" s="217"/>
      <c r="DM175" s="217"/>
      <c r="DN175" s="217"/>
      <c r="DO175" s="217"/>
      <c r="DP175" s="217"/>
      <c r="DQ175" s="217"/>
      <c r="DR175" s="217"/>
      <c r="DS175" s="217"/>
      <c r="DT175" s="217"/>
      <c r="DU175" s="217"/>
      <c r="DV175" s="217"/>
      <c r="DW175" s="217"/>
      <c r="DX175" s="217"/>
      <c r="DY175" s="217"/>
      <c r="DZ175" s="217"/>
      <c r="EA175" s="217"/>
      <c r="EB175" s="217"/>
      <c r="EC175" s="217"/>
      <c r="ED175" s="217"/>
      <c r="EE175" s="217"/>
    </row>
    <row r="176" spans="1:135" s="2" customFormat="1" ht="15" customHeight="1">
      <c r="A176" s="210"/>
      <c r="B176" s="210"/>
      <c r="C176" s="210"/>
      <c r="D176" s="210"/>
      <c r="E176" s="210"/>
      <c r="F176" s="210"/>
      <c r="G176" s="215" t="s">
        <v>271</v>
      </c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  <c r="BZ176" s="216"/>
      <c r="CA176" s="216"/>
      <c r="CB176" s="216"/>
      <c r="CC176" s="216"/>
      <c r="CD176" s="216"/>
      <c r="CE176" s="216"/>
      <c r="CF176" s="216"/>
      <c r="CG176" s="216"/>
      <c r="CH176" s="216"/>
      <c r="CI176" s="234">
        <v>27952.9</v>
      </c>
      <c r="CJ176" s="234"/>
      <c r="CK176" s="234"/>
      <c r="CL176" s="234"/>
      <c r="CM176" s="234"/>
      <c r="CN176" s="234"/>
      <c r="CO176" s="234"/>
      <c r="CP176" s="234"/>
      <c r="CQ176" s="234"/>
      <c r="CR176" s="234"/>
      <c r="CS176" s="234"/>
      <c r="CT176" s="234"/>
      <c r="CU176" s="234"/>
      <c r="CV176" s="234"/>
      <c r="CW176" s="234"/>
      <c r="CX176" s="234"/>
      <c r="CY176" s="234"/>
      <c r="CZ176" s="234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  <c r="DP176" s="217"/>
      <c r="DQ176" s="217"/>
      <c r="DR176" s="217"/>
      <c r="DS176" s="217"/>
      <c r="DT176" s="217"/>
      <c r="DU176" s="217"/>
      <c r="DV176" s="217"/>
      <c r="DW176" s="217"/>
      <c r="DX176" s="217"/>
      <c r="DY176" s="217"/>
      <c r="DZ176" s="217"/>
      <c r="EA176" s="217"/>
      <c r="EB176" s="217"/>
      <c r="EC176" s="217"/>
      <c r="ED176" s="217"/>
      <c r="EE176" s="217"/>
    </row>
    <row r="177" spans="1:135" s="2" customFormat="1" ht="15" customHeight="1" hidden="1">
      <c r="A177" s="210"/>
      <c r="B177" s="210"/>
      <c r="C177" s="210"/>
      <c r="D177" s="210"/>
      <c r="E177" s="210"/>
      <c r="F177" s="210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  <c r="BZ177" s="216"/>
      <c r="CA177" s="216"/>
      <c r="CB177" s="216"/>
      <c r="CC177" s="216"/>
      <c r="CD177" s="216"/>
      <c r="CE177" s="216"/>
      <c r="CF177" s="216"/>
      <c r="CG177" s="216"/>
      <c r="CH177" s="216"/>
      <c r="CI177" s="234"/>
      <c r="CJ177" s="234"/>
      <c r="CK177" s="234"/>
      <c r="CL177" s="234"/>
      <c r="CM177" s="234"/>
      <c r="CN177" s="234"/>
      <c r="CO177" s="234"/>
      <c r="CP177" s="234"/>
      <c r="CQ177" s="234"/>
      <c r="CR177" s="234"/>
      <c r="CS177" s="234"/>
      <c r="CT177" s="234"/>
      <c r="CU177" s="234"/>
      <c r="CV177" s="234"/>
      <c r="CW177" s="234"/>
      <c r="CX177" s="234"/>
      <c r="CY177" s="234"/>
      <c r="CZ177" s="234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  <c r="DP177" s="217"/>
      <c r="DQ177" s="217"/>
      <c r="DR177" s="217"/>
      <c r="DS177" s="217"/>
      <c r="DT177" s="217"/>
      <c r="DU177" s="217"/>
      <c r="DV177" s="217"/>
      <c r="DW177" s="217"/>
      <c r="DX177" s="217"/>
      <c r="DY177" s="217"/>
      <c r="DZ177" s="217"/>
      <c r="EA177" s="217"/>
      <c r="EB177" s="217"/>
      <c r="EC177" s="217"/>
      <c r="ED177" s="217"/>
      <c r="EE177" s="217"/>
    </row>
    <row r="178" spans="1:135" s="2" customFormat="1" ht="15.75" customHeight="1">
      <c r="A178" s="210"/>
      <c r="B178" s="210"/>
      <c r="C178" s="210"/>
      <c r="D178" s="210"/>
      <c r="E178" s="210"/>
      <c r="F178" s="210"/>
      <c r="G178" s="215" t="s">
        <v>252</v>
      </c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34">
        <f>40000-1313.93-1538.48+4230+5000+669.28</f>
        <v>47046.869999999995</v>
      </c>
      <c r="CJ178" s="234"/>
      <c r="CK178" s="234"/>
      <c r="CL178" s="234"/>
      <c r="CM178" s="234"/>
      <c r="CN178" s="234"/>
      <c r="CO178" s="234"/>
      <c r="CP178" s="234"/>
      <c r="CQ178" s="234"/>
      <c r="CR178" s="234"/>
      <c r="CS178" s="234"/>
      <c r="CT178" s="234"/>
      <c r="CU178" s="234"/>
      <c r="CV178" s="234"/>
      <c r="CW178" s="234"/>
      <c r="CX178" s="234"/>
      <c r="CY178" s="234"/>
      <c r="CZ178" s="234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  <c r="DP178" s="217"/>
      <c r="DQ178" s="217"/>
      <c r="DR178" s="217"/>
      <c r="DS178" s="217"/>
      <c r="DT178" s="217"/>
      <c r="DU178" s="217"/>
      <c r="DV178" s="217"/>
      <c r="DW178" s="217"/>
      <c r="DX178" s="217"/>
      <c r="DY178" s="217"/>
      <c r="DZ178" s="217"/>
      <c r="EA178" s="217"/>
      <c r="EB178" s="217"/>
      <c r="EC178" s="217"/>
      <c r="ED178" s="217"/>
      <c r="EE178" s="217"/>
    </row>
    <row r="179" spans="1:135" s="2" customFormat="1" ht="14.25" customHeight="1">
      <c r="A179" s="210"/>
      <c r="B179" s="210"/>
      <c r="C179" s="210"/>
      <c r="D179" s="210"/>
      <c r="E179" s="210"/>
      <c r="F179" s="210"/>
      <c r="G179" s="215" t="s">
        <v>240</v>
      </c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6"/>
      <c r="CC179" s="216"/>
      <c r="CD179" s="216"/>
      <c r="CE179" s="216"/>
      <c r="CF179" s="216"/>
      <c r="CG179" s="216"/>
      <c r="CH179" s="216"/>
      <c r="CI179" s="234">
        <f>588920.86-30000-10000-750+686164.31+865.88-300</f>
        <v>1234901.0499999998</v>
      </c>
      <c r="CJ179" s="234"/>
      <c r="CK179" s="234"/>
      <c r="CL179" s="234"/>
      <c r="CM179" s="234"/>
      <c r="CN179" s="234"/>
      <c r="CO179" s="234"/>
      <c r="CP179" s="234"/>
      <c r="CQ179" s="234"/>
      <c r="CR179" s="234"/>
      <c r="CS179" s="234"/>
      <c r="CT179" s="234"/>
      <c r="CU179" s="234"/>
      <c r="CV179" s="234"/>
      <c r="CW179" s="234"/>
      <c r="CX179" s="234"/>
      <c r="CY179" s="234"/>
      <c r="CZ179" s="234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  <c r="DP179" s="217"/>
      <c r="DQ179" s="217"/>
      <c r="DR179" s="217"/>
      <c r="DS179" s="217"/>
      <c r="DT179" s="217"/>
      <c r="DU179" s="217"/>
      <c r="DV179" s="217"/>
      <c r="DW179" s="217"/>
      <c r="DX179" s="217"/>
      <c r="DY179" s="217"/>
      <c r="DZ179" s="217"/>
      <c r="EA179" s="217"/>
      <c r="EB179" s="217"/>
      <c r="EC179" s="217"/>
      <c r="ED179" s="217"/>
      <c r="EE179" s="217"/>
    </row>
    <row r="180" spans="1:135" s="2" customFormat="1" ht="15" customHeight="1" hidden="1">
      <c r="A180" s="210"/>
      <c r="B180" s="210"/>
      <c r="C180" s="210"/>
      <c r="D180" s="210"/>
      <c r="E180" s="210"/>
      <c r="F180" s="210"/>
      <c r="G180" s="215" t="s">
        <v>278</v>
      </c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  <c r="BZ180" s="216"/>
      <c r="CA180" s="216"/>
      <c r="CB180" s="216"/>
      <c r="CC180" s="216"/>
      <c r="CD180" s="216"/>
      <c r="CE180" s="216"/>
      <c r="CF180" s="216"/>
      <c r="CG180" s="216"/>
      <c r="CH180" s="216"/>
      <c r="CI180" s="234"/>
      <c r="CJ180" s="234"/>
      <c r="CK180" s="234"/>
      <c r="CL180" s="234"/>
      <c r="CM180" s="234"/>
      <c r="CN180" s="234"/>
      <c r="CO180" s="234"/>
      <c r="CP180" s="234"/>
      <c r="CQ180" s="234"/>
      <c r="CR180" s="234"/>
      <c r="CS180" s="234"/>
      <c r="CT180" s="234"/>
      <c r="CU180" s="234"/>
      <c r="CV180" s="234"/>
      <c r="CW180" s="234"/>
      <c r="CX180" s="234"/>
      <c r="CY180" s="234"/>
      <c r="CZ180" s="234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  <c r="DP180" s="217"/>
      <c r="DQ180" s="217"/>
      <c r="DR180" s="217"/>
      <c r="DS180" s="217"/>
      <c r="DT180" s="217"/>
      <c r="DU180" s="217"/>
      <c r="DV180" s="217"/>
      <c r="DW180" s="217"/>
      <c r="DX180" s="217"/>
      <c r="DY180" s="217"/>
      <c r="DZ180" s="217"/>
      <c r="EA180" s="217"/>
      <c r="EB180" s="217"/>
      <c r="EC180" s="217"/>
      <c r="ED180" s="217"/>
      <c r="EE180" s="217"/>
    </row>
    <row r="181" spans="1:135" s="2" customFormat="1" ht="15" customHeight="1" hidden="1">
      <c r="A181" s="210"/>
      <c r="B181" s="210"/>
      <c r="C181" s="210"/>
      <c r="D181" s="210"/>
      <c r="E181" s="210"/>
      <c r="F181" s="210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  <c r="BZ181" s="216"/>
      <c r="CA181" s="216"/>
      <c r="CB181" s="216"/>
      <c r="CC181" s="216"/>
      <c r="CD181" s="216"/>
      <c r="CE181" s="216"/>
      <c r="CF181" s="216"/>
      <c r="CG181" s="216"/>
      <c r="CH181" s="216"/>
      <c r="CI181" s="234"/>
      <c r="CJ181" s="234"/>
      <c r="CK181" s="234"/>
      <c r="CL181" s="234"/>
      <c r="CM181" s="234"/>
      <c r="CN181" s="234"/>
      <c r="CO181" s="234"/>
      <c r="CP181" s="234"/>
      <c r="CQ181" s="234"/>
      <c r="CR181" s="234"/>
      <c r="CS181" s="234"/>
      <c r="CT181" s="234"/>
      <c r="CU181" s="234"/>
      <c r="CV181" s="234"/>
      <c r="CW181" s="234"/>
      <c r="CX181" s="234"/>
      <c r="CY181" s="234"/>
      <c r="CZ181" s="234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  <c r="DP181" s="217"/>
      <c r="DQ181" s="217"/>
      <c r="DR181" s="217"/>
      <c r="DS181" s="217"/>
      <c r="DT181" s="217"/>
      <c r="DU181" s="217"/>
      <c r="DV181" s="217"/>
      <c r="DW181" s="217"/>
      <c r="DX181" s="217"/>
      <c r="DY181" s="217"/>
      <c r="DZ181" s="217"/>
      <c r="EA181" s="217"/>
      <c r="EB181" s="217"/>
      <c r="EC181" s="217"/>
      <c r="ED181" s="217"/>
      <c r="EE181" s="217"/>
    </row>
    <row r="182" spans="1:135" s="2" customFormat="1" ht="15" customHeight="1" hidden="1">
      <c r="A182" s="210"/>
      <c r="B182" s="210"/>
      <c r="C182" s="210"/>
      <c r="D182" s="210"/>
      <c r="E182" s="210"/>
      <c r="F182" s="210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6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  <c r="BZ182" s="216"/>
      <c r="CA182" s="216"/>
      <c r="CB182" s="216"/>
      <c r="CC182" s="216"/>
      <c r="CD182" s="216"/>
      <c r="CE182" s="216"/>
      <c r="CF182" s="216"/>
      <c r="CG182" s="216"/>
      <c r="CH182" s="216"/>
      <c r="CI182" s="234"/>
      <c r="CJ182" s="234"/>
      <c r="CK182" s="234"/>
      <c r="CL182" s="234"/>
      <c r="CM182" s="234"/>
      <c r="CN182" s="234"/>
      <c r="CO182" s="234"/>
      <c r="CP182" s="234"/>
      <c r="CQ182" s="234"/>
      <c r="CR182" s="234"/>
      <c r="CS182" s="234"/>
      <c r="CT182" s="234"/>
      <c r="CU182" s="234"/>
      <c r="CV182" s="234"/>
      <c r="CW182" s="234"/>
      <c r="CX182" s="234"/>
      <c r="CY182" s="234"/>
      <c r="CZ182" s="234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  <c r="DP182" s="217"/>
      <c r="DQ182" s="217"/>
      <c r="DR182" s="217"/>
      <c r="DS182" s="217"/>
      <c r="DT182" s="217"/>
      <c r="DU182" s="217"/>
      <c r="DV182" s="217"/>
      <c r="DW182" s="217"/>
      <c r="DX182" s="217"/>
      <c r="DY182" s="217"/>
      <c r="DZ182" s="217"/>
      <c r="EA182" s="217"/>
      <c r="EB182" s="217"/>
      <c r="EC182" s="217"/>
      <c r="ED182" s="217"/>
      <c r="EE182" s="217"/>
    </row>
    <row r="183" spans="1:135" s="2" customFormat="1" ht="15" customHeight="1" hidden="1">
      <c r="A183" s="212"/>
      <c r="B183" s="212"/>
      <c r="C183" s="212"/>
      <c r="D183" s="212"/>
      <c r="E183" s="212"/>
      <c r="F183" s="212"/>
      <c r="G183" s="238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239"/>
      <c r="AY183" s="239"/>
      <c r="AZ183" s="239"/>
      <c r="BA183" s="239"/>
      <c r="BB183" s="240"/>
      <c r="BC183" s="226"/>
      <c r="BD183" s="226"/>
      <c r="BE183" s="226"/>
      <c r="BF183" s="226"/>
      <c r="BG183" s="226"/>
      <c r="BH183" s="226"/>
      <c r="BI183" s="226"/>
      <c r="BJ183" s="226"/>
      <c r="BK183" s="226"/>
      <c r="BL183" s="226"/>
      <c r="BM183" s="226"/>
      <c r="BN183" s="226"/>
      <c r="BO183" s="226"/>
      <c r="BP183" s="226"/>
      <c r="BQ183" s="226"/>
      <c r="BR183" s="226"/>
      <c r="BS183" s="226"/>
      <c r="BT183" s="226"/>
      <c r="BU183" s="226"/>
      <c r="BV183" s="226"/>
      <c r="BW183" s="226"/>
      <c r="BX183" s="226"/>
      <c r="BY183" s="226"/>
      <c r="BZ183" s="226"/>
      <c r="CA183" s="226"/>
      <c r="CB183" s="226"/>
      <c r="CC183" s="226"/>
      <c r="CD183" s="226"/>
      <c r="CE183" s="226"/>
      <c r="CF183" s="226"/>
      <c r="CG183" s="226"/>
      <c r="CH183" s="226"/>
      <c r="CI183" s="244"/>
      <c r="CJ183" s="244"/>
      <c r="CK183" s="244"/>
      <c r="CL183" s="244"/>
      <c r="CM183" s="244"/>
      <c r="CN183" s="244"/>
      <c r="CO183" s="244"/>
      <c r="CP183" s="244"/>
      <c r="CQ183" s="244"/>
      <c r="CR183" s="244"/>
      <c r="CS183" s="244"/>
      <c r="CT183" s="244"/>
      <c r="CU183" s="244"/>
      <c r="CV183" s="244"/>
      <c r="CW183" s="244"/>
      <c r="CX183" s="244"/>
      <c r="CY183" s="244"/>
      <c r="CZ183" s="244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  <c r="DP183" s="217"/>
      <c r="DQ183" s="217"/>
      <c r="DR183" s="217"/>
      <c r="DS183" s="217"/>
      <c r="DT183" s="217"/>
      <c r="DU183" s="217"/>
      <c r="DV183" s="217"/>
      <c r="DW183" s="217"/>
      <c r="DX183" s="217"/>
      <c r="DY183" s="217"/>
      <c r="DZ183" s="217"/>
      <c r="EA183" s="217"/>
      <c r="EB183" s="217"/>
      <c r="EC183" s="217"/>
      <c r="ED183" s="217"/>
      <c r="EE183" s="217"/>
    </row>
    <row r="184" spans="1:135" s="2" customFormat="1" ht="15" customHeight="1" hidden="1">
      <c r="A184" s="210"/>
      <c r="B184" s="210"/>
      <c r="C184" s="210"/>
      <c r="D184" s="210"/>
      <c r="E184" s="210"/>
      <c r="F184" s="210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6"/>
      <c r="CC184" s="216"/>
      <c r="CD184" s="216"/>
      <c r="CE184" s="216"/>
      <c r="CF184" s="216"/>
      <c r="CG184" s="216"/>
      <c r="CH184" s="216"/>
      <c r="CI184" s="234"/>
      <c r="CJ184" s="234"/>
      <c r="CK184" s="234"/>
      <c r="CL184" s="234"/>
      <c r="CM184" s="234"/>
      <c r="CN184" s="234"/>
      <c r="CO184" s="234"/>
      <c r="CP184" s="234"/>
      <c r="CQ184" s="234"/>
      <c r="CR184" s="234"/>
      <c r="CS184" s="234"/>
      <c r="CT184" s="234"/>
      <c r="CU184" s="234"/>
      <c r="CV184" s="234"/>
      <c r="CW184" s="234"/>
      <c r="CX184" s="234"/>
      <c r="CY184" s="234"/>
      <c r="CZ184" s="234"/>
      <c r="DA184" s="217"/>
      <c r="DB184" s="217"/>
      <c r="DC184" s="217"/>
      <c r="DD184" s="217"/>
      <c r="DE184" s="217"/>
      <c r="DF184" s="217"/>
      <c r="DG184" s="217"/>
      <c r="DH184" s="217"/>
      <c r="DI184" s="217"/>
      <c r="DJ184" s="217"/>
      <c r="DK184" s="217"/>
      <c r="DL184" s="217"/>
      <c r="DM184" s="217"/>
      <c r="DN184" s="217"/>
      <c r="DO184" s="217"/>
      <c r="DP184" s="217"/>
      <c r="DQ184" s="217"/>
      <c r="DR184" s="217"/>
      <c r="DS184" s="217"/>
      <c r="DT184" s="217"/>
      <c r="DU184" s="217"/>
      <c r="DV184" s="217"/>
      <c r="DW184" s="217"/>
      <c r="DX184" s="217"/>
      <c r="DY184" s="217"/>
      <c r="DZ184" s="217"/>
      <c r="EA184" s="217"/>
      <c r="EB184" s="217"/>
      <c r="EC184" s="217"/>
      <c r="ED184" s="217"/>
      <c r="EE184" s="217"/>
    </row>
    <row r="185" spans="1:135" s="2" customFormat="1" ht="15" customHeight="1" hidden="1">
      <c r="A185" s="210"/>
      <c r="B185" s="210"/>
      <c r="C185" s="210"/>
      <c r="D185" s="210"/>
      <c r="E185" s="210"/>
      <c r="F185" s="210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6"/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6"/>
      <c r="CU185" s="216"/>
      <c r="CV185" s="216"/>
      <c r="CW185" s="216"/>
      <c r="CX185" s="216"/>
      <c r="CY185" s="216"/>
      <c r="CZ185" s="216"/>
      <c r="DA185" s="217"/>
      <c r="DB185" s="217"/>
      <c r="DC185" s="217"/>
      <c r="DD185" s="217"/>
      <c r="DE185" s="217"/>
      <c r="DF185" s="217"/>
      <c r="DG185" s="217"/>
      <c r="DH185" s="217"/>
      <c r="DI185" s="217"/>
      <c r="DJ185" s="217"/>
      <c r="DK185" s="217"/>
      <c r="DL185" s="217"/>
      <c r="DM185" s="217"/>
      <c r="DN185" s="217"/>
      <c r="DO185" s="217"/>
      <c r="DP185" s="217"/>
      <c r="DQ185" s="217"/>
      <c r="DR185" s="217"/>
      <c r="DS185" s="217"/>
      <c r="DT185" s="217"/>
      <c r="DU185" s="217"/>
      <c r="DV185" s="217"/>
      <c r="DW185" s="217"/>
      <c r="DX185" s="217"/>
      <c r="DY185" s="217"/>
      <c r="DZ185" s="217"/>
      <c r="EA185" s="217"/>
      <c r="EB185" s="217"/>
      <c r="EC185" s="217"/>
      <c r="ED185" s="217"/>
      <c r="EE185" s="217"/>
    </row>
    <row r="186" spans="1:135" s="2" customFormat="1" ht="15" customHeight="1" hidden="1">
      <c r="A186" s="210"/>
      <c r="B186" s="210"/>
      <c r="C186" s="210"/>
      <c r="D186" s="210"/>
      <c r="E186" s="210"/>
      <c r="F186" s="210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5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  <c r="CG186" s="216"/>
      <c r="CH186" s="216"/>
      <c r="CI186" s="216"/>
      <c r="CJ186" s="216"/>
      <c r="CK186" s="216"/>
      <c r="CL186" s="216"/>
      <c r="CM186" s="216"/>
      <c r="CN186" s="216"/>
      <c r="CO186" s="216"/>
      <c r="CP186" s="216"/>
      <c r="CQ186" s="216"/>
      <c r="CR186" s="216"/>
      <c r="CS186" s="216"/>
      <c r="CT186" s="216"/>
      <c r="CU186" s="216"/>
      <c r="CV186" s="216"/>
      <c r="CW186" s="216"/>
      <c r="CX186" s="216"/>
      <c r="CY186" s="216"/>
      <c r="CZ186" s="216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7"/>
      <c r="DR186" s="217"/>
      <c r="DS186" s="217"/>
      <c r="DT186" s="217"/>
      <c r="DU186" s="217"/>
      <c r="DV186" s="217"/>
      <c r="DW186" s="217"/>
      <c r="DX186" s="217"/>
      <c r="DY186" s="217"/>
      <c r="DZ186" s="217"/>
      <c r="EA186" s="217"/>
      <c r="EB186" s="217"/>
      <c r="EC186" s="217"/>
      <c r="ED186" s="217"/>
      <c r="EE186" s="217"/>
    </row>
    <row r="187" spans="1:135" s="2" customFormat="1" ht="15" customHeight="1" hidden="1">
      <c r="A187" s="210"/>
      <c r="B187" s="210"/>
      <c r="C187" s="210"/>
      <c r="D187" s="210"/>
      <c r="E187" s="210"/>
      <c r="F187" s="210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  <c r="CG187" s="216"/>
      <c r="CH187" s="216"/>
      <c r="CI187" s="216"/>
      <c r="CJ187" s="216"/>
      <c r="CK187" s="216"/>
      <c r="CL187" s="216"/>
      <c r="CM187" s="216"/>
      <c r="CN187" s="216"/>
      <c r="CO187" s="216"/>
      <c r="CP187" s="216"/>
      <c r="CQ187" s="216"/>
      <c r="CR187" s="216"/>
      <c r="CS187" s="216"/>
      <c r="CT187" s="216"/>
      <c r="CU187" s="216"/>
      <c r="CV187" s="216"/>
      <c r="CW187" s="216"/>
      <c r="CX187" s="216"/>
      <c r="CY187" s="216"/>
      <c r="CZ187" s="216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7"/>
      <c r="DR187" s="217"/>
      <c r="DS187" s="217"/>
      <c r="DT187" s="217"/>
      <c r="DU187" s="217"/>
      <c r="DV187" s="217"/>
      <c r="DW187" s="217"/>
      <c r="DX187" s="217"/>
      <c r="DY187" s="217"/>
      <c r="DZ187" s="217"/>
      <c r="EA187" s="217"/>
      <c r="EB187" s="217"/>
      <c r="EC187" s="217"/>
      <c r="ED187" s="217"/>
      <c r="EE187" s="217"/>
    </row>
    <row r="188" spans="1:135" s="2" customFormat="1" ht="15" customHeight="1" hidden="1">
      <c r="A188" s="212"/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26"/>
      <c r="BD188" s="226"/>
      <c r="BE188" s="226"/>
      <c r="BF188" s="226"/>
      <c r="BG188" s="226"/>
      <c r="BH188" s="226"/>
      <c r="BI188" s="226"/>
      <c r="BJ188" s="226"/>
      <c r="BK188" s="226"/>
      <c r="BL188" s="226"/>
      <c r="BM188" s="226"/>
      <c r="BN188" s="226"/>
      <c r="BO188" s="226"/>
      <c r="BP188" s="226"/>
      <c r="BQ188" s="226"/>
      <c r="BR188" s="226"/>
      <c r="BS188" s="226"/>
      <c r="BT188" s="226"/>
      <c r="BU188" s="226"/>
      <c r="BV188" s="226"/>
      <c r="BW188" s="226"/>
      <c r="BX188" s="226"/>
      <c r="BY188" s="226"/>
      <c r="BZ188" s="226"/>
      <c r="CA188" s="226"/>
      <c r="CB188" s="226"/>
      <c r="CC188" s="226"/>
      <c r="CD188" s="226"/>
      <c r="CE188" s="226"/>
      <c r="CF188" s="226"/>
      <c r="CG188" s="226"/>
      <c r="CH188" s="226"/>
      <c r="CI188" s="226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</row>
    <row r="189" spans="1:135" s="2" customFormat="1" ht="15" customHeight="1" hidden="1">
      <c r="A189" s="210"/>
      <c r="B189" s="210"/>
      <c r="C189" s="210"/>
      <c r="D189" s="210"/>
      <c r="E189" s="210"/>
      <c r="F189" s="210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  <c r="BZ189" s="216"/>
      <c r="CA189" s="216"/>
      <c r="CB189" s="216"/>
      <c r="CC189" s="216"/>
      <c r="CD189" s="216"/>
      <c r="CE189" s="216"/>
      <c r="CF189" s="216"/>
      <c r="CG189" s="216"/>
      <c r="CH189" s="216"/>
      <c r="CI189" s="216"/>
      <c r="CJ189" s="216"/>
      <c r="CK189" s="216"/>
      <c r="CL189" s="216"/>
      <c r="CM189" s="216"/>
      <c r="CN189" s="216"/>
      <c r="CO189" s="216"/>
      <c r="CP189" s="216"/>
      <c r="CQ189" s="216"/>
      <c r="CR189" s="216"/>
      <c r="CS189" s="216"/>
      <c r="CT189" s="216"/>
      <c r="CU189" s="216"/>
      <c r="CV189" s="216"/>
      <c r="CW189" s="216"/>
      <c r="CX189" s="216"/>
      <c r="CY189" s="216"/>
      <c r="CZ189" s="216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  <c r="DP189" s="217"/>
      <c r="DQ189" s="217"/>
      <c r="DR189" s="217"/>
      <c r="DS189" s="217"/>
      <c r="DT189" s="217"/>
      <c r="DU189" s="217"/>
      <c r="DV189" s="217"/>
      <c r="DW189" s="217"/>
      <c r="DX189" s="217"/>
      <c r="DY189" s="217"/>
      <c r="DZ189" s="217"/>
      <c r="EA189" s="217"/>
      <c r="EB189" s="217"/>
      <c r="EC189" s="217"/>
      <c r="ED189" s="217"/>
      <c r="EE189" s="217"/>
    </row>
    <row r="190" spans="1:135" s="2" customFormat="1" ht="15" customHeight="1" hidden="1">
      <c r="A190" s="210"/>
      <c r="B190" s="210"/>
      <c r="C190" s="210"/>
      <c r="D190" s="210"/>
      <c r="E190" s="210"/>
      <c r="F190" s="210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  <c r="BZ190" s="216"/>
      <c r="CA190" s="216"/>
      <c r="CB190" s="216"/>
      <c r="CC190" s="216"/>
      <c r="CD190" s="216"/>
      <c r="CE190" s="216"/>
      <c r="CF190" s="216"/>
      <c r="CG190" s="216"/>
      <c r="CH190" s="216"/>
      <c r="CI190" s="216"/>
      <c r="CJ190" s="216"/>
      <c r="CK190" s="216"/>
      <c r="CL190" s="216"/>
      <c r="CM190" s="216"/>
      <c r="CN190" s="216"/>
      <c r="CO190" s="216"/>
      <c r="CP190" s="216"/>
      <c r="CQ190" s="216"/>
      <c r="CR190" s="216"/>
      <c r="CS190" s="216"/>
      <c r="CT190" s="216"/>
      <c r="CU190" s="216"/>
      <c r="CV190" s="216"/>
      <c r="CW190" s="216"/>
      <c r="CX190" s="216"/>
      <c r="CY190" s="216"/>
      <c r="CZ190" s="216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  <c r="DP190" s="217"/>
      <c r="DQ190" s="217"/>
      <c r="DR190" s="217"/>
      <c r="DS190" s="217"/>
      <c r="DT190" s="217"/>
      <c r="DU190" s="217"/>
      <c r="DV190" s="217"/>
      <c r="DW190" s="217"/>
      <c r="DX190" s="217"/>
      <c r="DY190" s="217"/>
      <c r="DZ190" s="217"/>
      <c r="EA190" s="217"/>
      <c r="EB190" s="217"/>
      <c r="EC190" s="217"/>
      <c r="ED190" s="217"/>
      <c r="EE190" s="217"/>
    </row>
    <row r="191" spans="1:135" s="2" customFormat="1" ht="15" customHeight="1" hidden="1">
      <c r="A191" s="210"/>
      <c r="B191" s="210"/>
      <c r="C191" s="210"/>
      <c r="D191" s="210"/>
      <c r="E191" s="210"/>
      <c r="F191" s="210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  <c r="BZ191" s="216"/>
      <c r="CA191" s="216"/>
      <c r="CB191" s="216"/>
      <c r="CC191" s="216"/>
      <c r="CD191" s="216"/>
      <c r="CE191" s="216"/>
      <c r="CF191" s="216"/>
      <c r="CG191" s="216"/>
      <c r="CH191" s="216"/>
      <c r="CI191" s="216"/>
      <c r="CJ191" s="216"/>
      <c r="CK191" s="216"/>
      <c r="CL191" s="216"/>
      <c r="CM191" s="216"/>
      <c r="CN191" s="216"/>
      <c r="CO191" s="216"/>
      <c r="CP191" s="216"/>
      <c r="CQ191" s="216"/>
      <c r="CR191" s="216"/>
      <c r="CS191" s="216"/>
      <c r="CT191" s="216"/>
      <c r="CU191" s="216"/>
      <c r="CV191" s="216"/>
      <c r="CW191" s="216"/>
      <c r="CX191" s="216"/>
      <c r="CY191" s="216"/>
      <c r="CZ191" s="216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  <c r="DP191" s="217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</row>
    <row r="192" spans="1:135" s="2" customFormat="1" ht="15" customHeight="1" hidden="1">
      <c r="A192" s="210"/>
      <c r="B192" s="210"/>
      <c r="C192" s="210"/>
      <c r="D192" s="210"/>
      <c r="E192" s="210"/>
      <c r="F192" s="210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  <c r="BZ192" s="216"/>
      <c r="CA192" s="216"/>
      <c r="CB192" s="216"/>
      <c r="CC192" s="216"/>
      <c r="CD192" s="216"/>
      <c r="CE192" s="216"/>
      <c r="CF192" s="216"/>
      <c r="CG192" s="216"/>
      <c r="CH192" s="216"/>
      <c r="CI192" s="216"/>
      <c r="CJ192" s="216"/>
      <c r="CK192" s="216"/>
      <c r="CL192" s="216"/>
      <c r="CM192" s="216"/>
      <c r="CN192" s="216"/>
      <c r="CO192" s="216"/>
      <c r="CP192" s="216"/>
      <c r="CQ192" s="216"/>
      <c r="CR192" s="216"/>
      <c r="CS192" s="216"/>
      <c r="CT192" s="216"/>
      <c r="CU192" s="216"/>
      <c r="CV192" s="216"/>
      <c r="CW192" s="216"/>
      <c r="CX192" s="216"/>
      <c r="CY192" s="216"/>
      <c r="CZ192" s="216"/>
      <c r="DA192" s="217"/>
      <c r="DB192" s="217"/>
      <c r="DC192" s="217"/>
      <c r="DD192" s="217"/>
      <c r="DE192" s="217"/>
      <c r="DF192" s="217"/>
      <c r="DG192" s="217"/>
      <c r="DH192" s="217"/>
      <c r="DI192" s="217"/>
      <c r="DJ192" s="217"/>
      <c r="DK192" s="217"/>
      <c r="DL192" s="217"/>
      <c r="DM192" s="217"/>
      <c r="DN192" s="217"/>
      <c r="DO192" s="217"/>
      <c r="DP192" s="217"/>
      <c r="DQ192" s="217"/>
      <c r="DR192" s="217"/>
      <c r="DS192" s="217"/>
      <c r="DT192" s="217"/>
      <c r="DU192" s="217"/>
      <c r="DV192" s="217"/>
      <c r="DW192" s="217"/>
      <c r="DX192" s="217"/>
      <c r="DY192" s="217"/>
      <c r="DZ192" s="217"/>
      <c r="EA192" s="217"/>
      <c r="EB192" s="217"/>
      <c r="EC192" s="217"/>
      <c r="ED192" s="217"/>
      <c r="EE192" s="217"/>
    </row>
    <row r="193" spans="1:135" s="2" customFormat="1" ht="15" customHeight="1" hidden="1">
      <c r="A193" s="212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26"/>
      <c r="BN193" s="226"/>
      <c r="BO193" s="226"/>
      <c r="BP193" s="226"/>
      <c r="BQ193" s="226"/>
      <c r="BR193" s="226"/>
      <c r="BS193" s="226"/>
      <c r="BT193" s="226"/>
      <c r="BU193" s="226"/>
      <c r="BV193" s="226"/>
      <c r="BW193" s="226"/>
      <c r="BX193" s="226"/>
      <c r="BY193" s="226"/>
      <c r="BZ193" s="226"/>
      <c r="CA193" s="226"/>
      <c r="CB193" s="226"/>
      <c r="CC193" s="226"/>
      <c r="CD193" s="226"/>
      <c r="CE193" s="226"/>
      <c r="CF193" s="226"/>
      <c r="CG193" s="226"/>
      <c r="CH193" s="226"/>
      <c r="CI193" s="226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  <c r="DP193" s="217"/>
      <c r="DQ193" s="217"/>
      <c r="DR193" s="217"/>
      <c r="DS193" s="217"/>
      <c r="DT193" s="217"/>
      <c r="DU193" s="217"/>
      <c r="DV193" s="217"/>
      <c r="DW193" s="217"/>
      <c r="DX193" s="217"/>
      <c r="DY193" s="217"/>
      <c r="DZ193" s="217"/>
      <c r="EA193" s="217"/>
      <c r="EB193" s="217"/>
      <c r="EC193" s="217"/>
      <c r="ED193" s="217"/>
      <c r="EE193" s="217"/>
    </row>
    <row r="194" spans="1:135" s="2" customFormat="1" ht="15" customHeight="1" hidden="1">
      <c r="A194" s="210"/>
      <c r="B194" s="210"/>
      <c r="C194" s="210"/>
      <c r="D194" s="210"/>
      <c r="E194" s="210"/>
      <c r="F194" s="210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16"/>
      <c r="CG194" s="216"/>
      <c r="CH194" s="216"/>
      <c r="CI194" s="216"/>
      <c r="CJ194" s="216"/>
      <c r="CK194" s="216"/>
      <c r="CL194" s="216"/>
      <c r="CM194" s="216"/>
      <c r="CN194" s="216"/>
      <c r="CO194" s="216"/>
      <c r="CP194" s="216"/>
      <c r="CQ194" s="216"/>
      <c r="CR194" s="216"/>
      <c r="CS194" s="216"/>
      <c r="CT194" s="216"/>
      <c r="CU194" s="216"/>
      <c r="CV194" s="216"/>
      <c r="CW194" s="216"/>
      <c r="CX194" s="216"/>
      <c r="CY194" s="216"/>
      <c r="CZ194" s="216"/>
      <c r="DA194" s="217"/>
      <c r="DB194" s="217"/>
      <c r="DC194" s="217"/>
      <c r="DD194" s="217"/>
      <c r="DE194" s="217"/>
      <c r="DF194" s="217"/>
      <c r="DG194" s="217"/>
      <c r="DH194" s="217"/>
      <c r="DI194" s="217"/>
      <c r="DJ194" s="217"/>
      <c r="DK194" s="217"/>
      <c r="DL194" s="217"/>
      <c r="DM194" s="217"/>
      <c r="DN194" s="217"/>
      <c r="DO194" s="217"/>
      <c r="DP194" s="217"/>
      <c r="DQ194" s="217"/>
      <c r="DR194" s="217"/>
      <c r="DS194" s="217"/>
      <c r="DT194" s="217"/>
      <c r="DU194" s="217"/>
      <c r="DV194" s="217"/>
      <c r="DW194" s="217"/>
      <c r="DX194" s="217"/>
      <c r="DY194" s="217"/>
      <c r="DZ194" s="217"/>
      <c r="EA194" s="217"/>
      <c r="EB194" s="217"/>
      <c r="EC194" s="217"/>
      <c r="ED194" s="217"/>
      <c r="EE194" s="217"/>
    </row>
    <row r="195" spans="1:135" s="2" customFormat="1" ht="15" customHeight="1" hidden="1">
      <c r="A195" s="210"/>
      <c r="B195" s="210"/>
      <c r="C195" s="210"/>
      <c r="D195" s="210"/>
      <c r="E195" s="210"/>
      <c r="F195" s="210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  <c r="BZ195" s="216"/>
      <c r="CA195" s="216"/>
      <c r="CB195" s="216"/>
      <c r="CC195" s="216"/>
      <c r="CD195" s="216"/>
      <c r="CE195" s="216"/>
      <c r="CF195" s="216"/>
      <c r="CG195" s="216"/>
      <c r="CH195" s="216"/>
      <c r="CI195" s="216"/>
      <c r="CJ195" s="216"/>
      <c r="CK195" s="216"/>
      <c r="CL195" s="216"/>
      <c r="CM195" s="216"/>
      <c r="CN195" s="216"/>
      <c r="CO195" s="216"/>
      <c r="CP195" s="216"/>
      <c r="CQ195" s="216"/>
      <c r="CR195" s="216"/>
      <c r="CS195" s="216"/>
      <c r="CT195" s="216"/>
      <c r="CU195" s="216"/>
      <c r="CV195" s="216"/>
      <c r="CW195" s="216"/>
      <c r="CX195" s="216"/>
      <c r="CY195" s="216"/>
      <c r="CZ195" s="216"/>
      <c r="DA195" s="217"/>
      <c r="DB195" s="217"/>
      <c r="DC195" s="217"/>
      <c r="DD195" s="217"/>
      <c r="DE195" s="217"/>
      <c r="DF195" s="217"/>
      <c r="DG195" s="217"/>
      <c r="DH195" s="217"/>
      <c r="DI195" s="217"/>
      <c r="DJ195" s="217"/>
      <c r="DK195" s="217"/>
      <c r="DL195" s="217"/>
      <c r="DM195" s="217"/>
      <c r="DN195" s="217"/>
      <c r="DO195" s="217"/>
      <c r="DP195" s="217"/>
      <c r="DQ195" s="217"/>
      <c r="DR195" s="217"/>
      <c r="DS195" s="217"/>
      <c r="DT195" s="217"/>
      <c r="DU195" s="217"/>
      <c r="DV195" s="217"/>
      <c r="DW195" s="217"/>
      <c r="DX195" s="217"/>
      <c r="DY195" s="217"/>
      <c r="DZ195" s="217"/>
      <c r="EA195" s="217"/>
      <c r="EB195" s="217"/>
      <c r="EC195" s="217"/>
      <c r="ED195" s="217"/>
      <c r="EE195" s="217"/>
    </row>
    <row r="196" spans="1:135" s="2" customFormat="1" ht="15" customHeight="1" hidden="1">
      <c r="A196" s="210"/>
      <c r="B196" s="210"/>
      <c r="C196" s="210"/>
      <c r="D196" s="210"/>
      <c r="E196" s="210"/>
      <c r="F196" s="210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  <c r="BZ196" s="216"/>
      <c r="CA196" s="216"/>
      <c r="CB196" s="216"/>
      <c r="CC196" s="216"/>
      <c r="CD196" s="216"/>
      <c r="CE196" s="216"/>
      <c r="CF196" s="216"/>
      <c r="CG196" s="216"/>
      <c r="CH196" s="216"/>
      <c r="CI196" s="216"/>
      <c r="CJ196" s="216"/>
      <c r="CK196" s="216"/>
      <c r="CL196" s="216"/>
      <c r="CM196" s="216"/>
      <c r="CN196" s="216"/>
      <c r="CO196" s="216"/>
      <c r="CP196" s="216"/>
      <c r="CQ196" s="216"/>
      <c r="CR196" s="216"/>
      <c r="CS196" s="216"/>
      <c r="CT196" s="216"/>
      <c r="CU196" s="216"/>
      <c r="CV196" s="216"/>
      <c r="CW196" s="216"/>
      <c r="CX196" s="216"/>
      <c r="CY196" s="216"/>
      <c r="CZ196" s="216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  <c r="DP196" s="217"/>
      <c r="DQ196" s="217"/>
      <c r="DR196" s="217"/>
      <c r="DS196" s="217"/>
      <c r="DT196" s="217"/>
      <c r="DU196" s="217"/>
      <c r="DV196" s="217"/>
      <c r="DW196" s="217"/>
      <c r="DX196" s="217"/>
      <c r="DY196" s="217"/>
      <c r="DZ196" s="217"/>
      <c r="EA196" s="217"/>
      <c r="EB196" s="217"/>
      <c r="EC196" s="217"/>
      <c r="ED196" s="217"/>
      <c r="EE196" s="217"/>
    </row>
    <row r="197" spans="1:135" s="2" customFormat="1" ht="15" customHeight="1" hidden="1">
      <c r="A197" s="210"/>
      <c r="B197" s="210"/>
      <c r="C197" s="210"/>
      <c r="D197" s="210"/>
      <c r="E197" s="210"/>
      <c r="F197" s="210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  <c r="BZ197" s="216"/>
      <c r="CA197" s="216"/>
      <c r="CB197" s="216"/>
      <c r="CC197" s="216"/>
      <c r="CD197" s="216"/>
      <c r="CE197" s="216"/>
      <c r="CF197" s="216"/>
      <c r="CG197" s="216"/>
      <c r="CH197" s="216"/>
      <c r="CI197" s="216"/>
      <c r="CJ197" s="216"/>
      <c r="CK197" s="216"/>
      <c r="CL197" s="216"/>
      <c r="CM197" s="216"/>
      <c r="CN197" s="216"/>
      <c r="CO197" s="216"/>
      <c r="CP197" s="216"/>
      <c r="CQ197" s="216"/>
      <c r="CR197" s="216"/>
      <c r="CS197" s="216"/>
      <c r="CT197" s="216"/>
      <c r="CU197" s="216"/>
      <c r="CV197" s="216"/>
      <c r="CW197" s="216"/>
      <c r="CX197" s="216"/>
      <c r="CY197" s="216"/>
      <c r="CZ197" s="216"/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  <c r="DP197" s="217"/>
      <c r="DQ197" s="217"/>
      <c r="DR197" s="217"/>
      <c r="DS197" s="217"/>
      <c r="DT197" s="217"/>
      <c r="DU197" s="217"/>
      <c r="DV197" s="217"/>
      <c r="DW197" s="217"/>
      <c r="DX197" s="217"/>
      <c r="DY197" s="217"/>
      <c r="DZ197" s="217"/>
      <c r="EA197" s="217"/>
      <c r="EB197" s="217"/>
      <c r="EC197" s="217"/>
      <c r="ED197" s="217"/>
      <c r="EE197" s="217"/>
    </row>
    <row r="198" spans="1:135" s="2" customFormat="1" ht="15" customHeight="1" hidden="1">
      <c r="A198" s="210"/>
      <c r="B198" s="210"/>
      <c r="C198" s="210"/>
      <c r="D198" s="210"/>
      <c r="E198" s="210"/>
      <c r="F198" s="210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  <c r="BZ198" s="216"/>
      <c r="CA198" s="216"/>
      <c r="CB198" s="216"/>
      <c r="CC198" s="216"/>
      <c r="CD198" s="216"/>
      <c r="CE198" s="216"/>
      <c r="CF198" s="216"/>
      <c r="CG198" s="216"/>
      <c r="CH198" s="216"/>
      <c r="CI198" s="216"/>
      <c r="CJ198" s="216"/>
      <c r="CK198" s="216"/>
      <c r="CL198" s="216"/>
      <c r="CM198" s="216"/>
      <c r="CN198" s="216"/>
      <c r="CO198" s="216"/>
      <c r="CP198" s="216"/>
      <c r="CQ198" s="216"/>
      <c r="CR198" s="216"/>
      <c r="CS198" s="216"/>
      <c r="CT198" s="216"/>
      <c r="CU198" s="216"/>
      <c r="CV198" s="216"/>
      <c r="CW198" s="216"/>
      <c r="CX198" s="216"/>
      <c r="CY198" s="216"/>
      <c r="CZ198" s="216"/>
      <c r="DA198" s="217"/>
      <c r="DB198" s="217"/>
      <c r="DC198" s="217"/>
      <c r="DD198" s="217"/>
      <c r="DE198" s="217"/>
      <c r="DF198" s="217"/>
      <c r="DG198" s="217"/>
      <c r="DH198" s="217"/>
      <c r="DI198" s="217"/>
      <c r="DJ198" s="217"/>
      <c r="DK198" s="217"/>
      <c r="DL198" s="217"/>
      <c r="DM198" s="217"/>
      <c r="DN198" s="217"/>
      <c r="DO198" s="217"/>
      <c r="DP198" s="217"/>
      <c r="DQ198" s="217"/>
      <c r="DR198" s="217"/>
      <c r="DS198" s="217"/>
      <c r="DT198" s="217"/>
      <c r="DU198" s="217"/>
      <c r="DV198" s="217"/>
      <c r="DW198" s="217"/>
      <c r="DX198" s="217"/>
      <c r="DY198" s="217"/>
      <c r="DZ198" s="217"/>
      <c r="EA198" s="217"/>
      <c r="EB198" s="217"/>
      <c r="EC198" s="217"/>
      <c r="ED198" s="217"/>
      <c r="EE198" s="217"/>
    </row>
    <row r="199" spans="1:136" s="2" customFormat="1" ht="15" customHeight="1">
      <c r="A199" s="210"/>
      <c r="B199" s="210"/>
      <c r="C199" s="210"/>
      <c r="D199" s="210"/>
      <c r="E199" s="210"/>
      <c r="F199" s="210"/>
      <c r="G199" s="218" t="s">
        <v>8</v>
      </c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18"/>
      <c r="AX199" s="218"/>
      <c r="AY199" s="218"/>
      <c r="AZ199" s="218"/>
      <c r="BA199" s="218"/>
      <c r="BB199" s="219"/>
      <c r="BC199" s="211">
        <f>SUM(BC174:BC198)</f>
        <v>0</v>
      </c>
      <c r="BD199" s="211"/>
      <c r="BE199" s="211"/>
      <c r="BF199" s="211"/>
      <c r="BG199" s="211"/>
      <c r="BH199" s="211"/>
      <c r="BI199" s="211"/>
      <c r="BJ199" s="211"/>
      <c r="BK199" s="211"/>
      <c r="BL199" s="211"/>
      <c r="BM199" s="211"/>
      <c r="BN199" s="211"/>
      <c r="BO199" s="211"/>
      <c r="BP199" s="211"/>
      <c r="BQ199" s="211"/>
      <c r="BR199" s="211"/>
      <c r="BS199" s="216"/>
      <c r="BT199" s="211"/>
      <c r="BU199" s="211"/>
      <c r="BV199" s="211"/>
      <c r="BW199" s="211"/>
      <c r="BX199" s="211"/>
      <c r="BY199" s="211"/>
      <c r="BZ199" s="211"/>
      <c r="CA199" s="211"/>
      <c r="CB199" s="211"/>
      <c r="CC199" s="211"/>
      <c r="CD199" s="211"/>
      <c r="CE199" s="211"/>
      <c r="CF199" s="211"/>
      <c r="CG199" s="211"/>
      <c r="CH199" s="211"/>
      <c r="CI199" s="213">
        <f>SUM(CI174:CZ181)</f>
        <v>1313286.9999999998</v>
      </c>
      <c r="CJ199" s="223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3"/>
      <c r="CZ199" s="223"/>
      <c r="DA199" s="217"/>
      <c r="DB199" s="217"/>
      <c r="DC199" s="217"/>
      <c r="DD199" s="217"/>
      <c r="DE199" s="217"/>
      <c r="DF199" s="217"/>
      <c r="DG199" s="217"/>
      <c r="DH199" s="217"/>
      <c r="DI199" s="217"/>
      <c r="DJ199" s="217"/>
      <c r="DK199" s="217"/>
      <c r="DL199" s="217"/>
      <c r="DM199" s="217"/>
      <c r="DN199" s="217"/>
      <c r="DO199" s="217"/>
      <c r="DP199" s="217"/>
      <c r="DQ199" s="217"/>
      <c r="DR199" s="217"/>
      <c r="DS199" s="217"/>
      <c r="DT199" s="217"/>
      <c r="DU199" s="217"/>
      <c r="DV199" s="217"/>
      <c r="DW199" s="217"/>
      <c r="DX199" s="217"/>
      <c r="DY199" s="217"/>
      <c r="DZ199" s="217"/>
      <c r="EA199" s="217"/>
      <c r="EB199" s="217"/>
      <c r="EC199" s="217"/>
      <c r="ED199" s="217"/>
      <c r="EE199" s="217"/>
      <c r="EF199" s="97"/>
    </row>
    <row r="200" spans="105:135" s="2" customFormat="1" ht="17.25" customHeight="1">
      <c r="DA200" s="217"/>
      <c r="DB200" s="217"/>
      <c r="DC200" s="217"/>
      <c r="DD200" s="217"/>
      <c r="DE200" s="217"/>
      <c r="DF200" s="217"/>
      <c r="DG200" s="217"/>
      <c r="DH200" s="217"/>
      <c r="DI200" s="217"/>
      <c r="DJ200" s="217"/>
      <c r="DK200" s="217"/>
      <c r="DL200" s="217"/>
      <c r="DM200" s="217"/>
      <c r="DN200" s="217"/>
      <c r="DO200" s="217"/>
      <c r="DP200" s="217"/>
      <c r="DQ200" s="217"/>
      <c r="DR200" s="217"/>
      <c r="DS200" s="217"/>
      <c r="DT200" s="217"/>
      <c r="DU200" s="217"/>
      <c r="DV200" s="217"/>
      <c r="DW200" s="217"/>
      <c r="DX200" s="217"/>
      <c r="DY200" s="217"/>
      <c r="DZ200" s="217"/>
      <c r="EA200" s="217"/>
      <c r="EB200" s="217"/>
      <c r="EC200" s="217"/>
      <c r="ED200" s="217"/>
      <c r="EE200" s="217"/>
    </row>
    <row r="201" spans="87:135" s="2" customFormat="1" ht="12" customHeight="1">
      <c r="CI201" s="292"/>
      <c r="CJ201" s="293"/>
      <c r="CK201" s="293"/>
      <c r="CL201" s="293"/>
      <c r="CM201" s="293"/>
      <c r="CN201" s="293"/>
      <c r="CO201" s="293"/>
      <c r="CP201" s="293"/>
      <c r="CQ201" s="293"/>
      <c r="CR201" s="293"/>
      <c r="CS201" s="293"/>
      <c r="CT201" s="293"/>
      <c r="CU201" s="293"/>
      <c r="CV201" s="293"/>
      <c r="CW201" s="293"/>
      <c r="CX201" s="293"/>
      <c r="CY201" s="293"/>
      <c r="DA201" s="217"/>
      <c r="DB201" s="217"/>
      <c r="DC201" s="217"/>
      <c r="DD201" s="217"/>
      <c r="DE201" s="217"/>
      <c r="DF201" s="217"/>
      <c r="DG201" s="217"/>
      <c r="DH201" s="217"/>
      <c r="DI201" s="217"/>
      <c r="DJ201" s="217"/>
      <c r="DK201" s="217"/>
      <c r="DL201" s="217"/>
      <c r="DM201" s="217"/>
      <c r="DN201" s="217"/>
      <c r="DO201" s="217"/>
      <c r="DP201" s="217"/>
      <c r="DQ201" s="217"/>
      <c r="DR201" s="217"/>
      <c r="DS201" s="217"/>
      <c r="DT201" s="217"/>
      <c r="DU201" s="217"/>
      <c r="DV201" s="217"/>
      <c r="DW201" s="217"/>
      <c r="DX201" s="217"/>
      <c r="DY201" s="217"/>
      <c r="DZ201" s="217"/>
      <c r="EA201" s="217"/>
      <c r="EB201" s="217"/>
      <c r="EC201" s="217"/>
      <c r="ED201" s="217"/>
      <c r="EE201" s="217"/>
    </row>
    <row r="202" spans="105:135" ht="12.75"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  <c r="DP202" s="217"/>
      <c r="DQ202" s="217"/>
      <c r="DR202" s="217"/>
      <c r="DS202" s="217"/>
      <c r="DT202" s="217"/>
      <c r="DU202" s="217"/>
      <c r="DV202" s="217"/>
      <c r="DW202" s="217"/>
      <c r="DX202" s="217"/>
      <c r="DY202" s="217"/>
      <c r="DZ202" s="217"/>
      <c r="EA202" s="217"/>
      <c r="EB202" s="217"/>
      <c r="EC202" s="217"/>
      <c r="ED202" s="217"/>
      <c r="EE202" s="217"/>
    </row>
    <row r="203" spans="105:136" ht="12.75"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  <c r="DP203" s="217"/>
      <c r="DQ203" s="217"/>
      <c r="DR203" s="217"/>
      <c r="DS203" s="217"/>
      <c r="DT203" s="217"/>
      <c r="DU203" s="217"/>
      <c r="DV203" s="217"/>
      <c r="DW203" s="217"/>
      <c r="DX203" s="217"/>
      <c r="DY203" s="217"/>
      <c r="DZ203" s="217"/>
      <c r="EA203" s="217"/>
      <c r="EB203" s="217"/>
      <c r="EC203" s="217"/>
      <c r="ED203" s="217"/>
      <c r="EE203" s="217"/>
      <c r="EF203" s="74"/>
    </row>
    <row r="204" spans="105:135" ht="12.75"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  <c r="DP204" s="217"/>
      <c r="DQ204" s="217"/>
      <c r="DR204" s="217"/>
      <c r="DS204" s="217"/>
      <c r="DT204" s="217"/>
      <c r="DU204" s="217"/>
      <c r="DV204" s="217"/>
      <c r="DW204" s="217"/>
      <c r="DX204" s="217"/>
      <c r="DY204" s="217"/>
      <c r="DZ204" s="217"/>
      <c r="EA204" s="217"/>
      <c r="EB204" s="217"/>
      <c r="EC204" s="217"/>
      <c r="ED204" s="217"/>
      <c r="EE204" s="217"/>
    </row>
    <row r="205" spans="105:135" ht="12.75">
      <c r="DA205" s="217"/>
      <c r="DB205" s="217"/>
      <c r="DC205" s="217"/>
      <c r="DD205" s="217"/>
      <c r="DE205" s="217"/>
      <c r="DF205" s="217"/>
      <c r="DG205" s="217"/>
      <c r="DH205" s="217"/>
      <c r="DI205" s="217"/>
      <c r="DJ205" s="217"/>
      <c r="DK205" s="217"/>
      <c r="DL205" s="217"/>
      <c r="DM205" s="217"/>
      <c r="DN205" s="217"/>
      <c r="DO205" s="217"/>
      <c r="DP205" s="217"/>
      <c r="DQ205" s="217"/>
      <c r="DR205" s="217"/>
      <c r="DS205" s="217"/>
      <c r="DT205" s="217"/>
      <c r="DU205" s="217"/>
      <c r="DV205" s="217"/>
      <c r="DW205" s="217"/>
      <c r="DX205" s="217"/>
      <c r="DY205" s="217"/>
      <c r="DZ205" s="217"/>
      <c r="EA205" s="217"/>
      <c r="EB205" s="217"/>
      <c r="EC205" s="217"/>
      <c r="ED205" s="217"/>
      <c r="EE205" s="217"/>
    </row>
    <row r="206" spans="105:135" ht="12.75">
      <c r="DA206" s="217"/>
      <c r="DB206" s="217"/>
      <c r="DC206" s="217"/>
      <c r="DD206" s="217"/>
      <c r="DE206" s="217"/>
      <c r="DF206" s="217"/>
      <c r="DG206" s="217"/>
      <c r="DH206" s="217"/>
      <c r="DI206" s="217"/>
      <c r="DJ206" s="217"/>
      <c r="DK206" s="217"/>
      <c r="DL206" s="217"/>
      <c r="DM206" s="217"/>
      <c r="DN206" s="217"/>
      <c r="DO206" s="217"/>
      <c r="DP206" s="217"/>
      <c r="DQ206" s="217"/>
      <c r="DR206" s="217"/>
      <c r="DS206" s="217"/>
      <c r="DT206" s="217"/>
      <c r="DU206" s="217"/>
      <c r="DV206" s="217"/>
      <c r="DW206" s="217"/>
      <c r="DX206" s="217"/>
      <c r="DY206" s="217"/>
      <c r="DZ206" s="217"/>
      <c r="EA206" s="217"/>
      <c r="EB206" s="217"/>
      <c r="EC206" s="217"/>
      <c r="ED206" s="217"/>
      <c r="EE206" s="217"/>
    </row>
    <row r="207" spans="105:135" ht="12.75">
      <c r="DA207" s="217"/>
      <c r="DB207" s="217"/>
      <c r="DC207" s="217"/>
      <c r="DD207" s="217"/>
      <c r="DE207" s="217"/>
      <c r="DF207" s="217"/>
      <c r="DG207" s="217"/>
      <c r="DH207" s="217"/>
      <c r="DI207" s="217"/>
      <c r="DJ207" s="217"/>
      <c r="DK207" s="217"/>
      <c r="DL207" s="217"/>
      <c r="DM207" s="217"/>
      <c r="DN207" s="217"/>
      <c r="DO207" s="217"/>
      <c r="DP207" s="217"/>
      <c r="DQ207" s="217"/>
      <c r="DR207" s="217"/>
      <c r="DS207" s="217"/>
      <c r="DT207" s="217"/>
      <c r="DU207" s="217"/>
      <c r="DV207" s="217"/>
      <c r="DW207" s="217"/>
      <c r="DX207" s="217"/>
      <c r="DY207" s="217"/>
      <c r="DZ207" s="217"/>
      <c r="EA207" s="217"/>
      <c r="EB207" s="217"/>
      <c r="EC207" s="217"/>
      <c r="ED207" s="217"/>
      <c r="EE207" s="217"/>
    </row>
    <row r="208" spans="105:135" ht="12.75">
      <c r="DA208" s="217"/>
      <c r="DB208" s="217"/>
      <c r="DC208" s="217"/>
      <c r="DD208" s="217"/>
      <c r="DE208" s="217"/>
      <c r="DF208" s="217"/>
      <c r="DG208" s="217"/>
      <c r="DH208" s="217"/>
      <c r="DI208" s="217"/>
      <c r="DJ208" s="217"/>
      <c r="DK208" s="217"/>
      <c r="DL208" s="217"/>
      <c r="DM208" s="217"/>
      <c r="DN208" s="217"/>
      <c r="DO208" s="217"/>
      <c r="DP208" s="217"/>
      <c r="DQ208" s="217"/>
      <c r="DR208" s="217"/>
      <c r="DS208" s="217"/>
      <c r="DT208" s="217"/>
      <c r="DU208" s="217"/>
      <c r="DV208" s="217"/>
      <c r="DW208" s="217"/>
      <c r="DX208" s="217"/>
      <c r="DY208" s="217"/>
      <c r="DZ208" s="217"/>
      <c r="EA208" s="217"/>
      <c r="EB208" s="217"/>
      <c r="EC208" s="217"/>
      <c r="ED208" s="217"/>
      <c r="EE208" s="217"/>
    </row>
    <row r="209" spans="105:135" ht="12.75"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  <c r="DK209" s="217"/>
      <c r="DL209" s="217"/>
      <c r="DM209" s="217"/>
      <c r="DN209" s="217"/>
      <c r="DO209" s="217"/>
      <c r="DP209" s="217"/>
      <c r="DQ209" s="217"/>
      <c r="DR209" s="217"/>
      <c r="DS209" s="217"/>
      <c r="DT209" s="217"/>
      <c r="DU209" s="217"/>
      <c r="DV209" s="217"/>
      <c r="DW209" s="217"/>
      <c r="DX209" s="217"/>
      <c r="DY209" s="217"/>
      <c r="DZ209" s="217"/>
      <c r="EA209" s="217"/>
      <c r="EB209" s="217"/>
      <c r="EC209" s="217"/>
      <c r="ED209" s="217"/>
      <c r="EE209" s="217"/>
    </row>
    <row r="210" spans="105:135" ht="12.75">
      <c r="DA210" s="217"/>
      <c r="DB210" s="217"/>
      <c r="DC210" s="217"/>
      <c r="DD210" s="217"/>
      <c r="DE210" s="217"/>
      <c r="DF210" s="217"/>
      <c r="DG210" s="217"/>
      <c r="DH210" s="217"/>
      <c r="DI210" s="217"/>
      <c r="DJ210" s="217"/>
      <c r="DK210" s="217"/>
      <c r="DL210" s="217"/>
      <c r="DM210" s="217"/>
      <c r="DN210" s="217"/>
      <c r="DO210" s="217"/>
      <c r="DP210" s="217"/>
      <c r="DQ210" s="217"/>
      <c r="DR210" s="217"/>
      <c r="DS210" s="217"/>
      <c r="DT210" s="217"/>
      <c r="DU210" s="217"/>
      <c r="DV210" s="217"/>
      <c r="DW210" s="217"/>
      <c r="DX210" s="217"/>
      <c r="DY210" s="217"/>
      <c r="DZ210" s="217"/>
      <c r="EA210" s="217"/>
      <c r="EB210" s="217"/>
      <c r="EC210" s="217"/>
      <c r="ED210" s="217"/>
      <c r="EE210" s="217"/>
    </row>
    <row r="211" spans="105:135" ht="12.75">
      <c r="DA211" s="217"/>
      <c r="DB211" s="217"/>
      <c r="DC211" s="217"/>
      <c r="DD211" s="217"/>
      <c r="DE211" s="217"/>
      <c r="DF211" s="217"/>
      <c r="DG211" s="217"/>
      <c r="DH211" s="217"/>
      <c r="DI211" s="217"/>
      <c r="DJ211" s="217"/>
      <c r="DK211" s="217"/>
      <c r="DL211" s="217"/>
      <c r="DM211" s="217"/>
      <c r="DN211" s="217"/>
      <c r="DO211" s="217"/>
      <c r="DP211" s="217"/>
      <c r="DQ211" s="217"/>
      <c r="DR211" s="217"/>
      <c r="DS211" s="217"/>
      <c r="DT211" s="217"/>
      <c r="DU211" s="217"/>
      <c r="DV211" s="217"/>
      <c r="DW211" s="217"/>
      <c r="DX211" s="217"/>
      <c r="DY211" s="217"/>
      <c r="DZ211" s="217"/>
      <c r="EA211" s="217"/>
      <c r="EB211" s="217"/>
      <c r="EC211" s="217"/>
      <c r="ED211" s="217"/>
      <c r="EE211" s="217"/>
    </row>
    <row r="212" spans="105:135" ht="12.75">
      <c r="DA212" s="217"/>
      <c r="DB212" s="217"/>
      <c r="DC212" s="217"/>
      <c r="DD212" s="217"/>
      <c r="DE212" s="217"/>
      <c r="DF212" s="217"/>
      <c r="DG212" s="217"/>
      <c r="DH212" s="217"/>
      <c r="DI212" s="217"/>
      <c r="DJ212" s="217"/>
      <c r="DK212" s="217"/>
      <c r="DL212" s="217"/>
      <c r="DM212" s="217"/>
      <c r="DN212" s="217"/>
      <c r="DO212" s="217"/>
      <c r="DP212" s="217"/>
      <c r="DQ212" s="217"/>
      <c r="DR212" s="217"/>
      <c r="DS212" s="217"/>
      <c r="DT212" s="217"/>
      <c r="DU212" s="217"/>
      <c r="DV212" s="217"/>
      <c r="DW212" s="217"/>
      <c r="DX212" s="217"/>
      <c r="DY212" s="217"/>
      <c r="DZ212" s="217"/>
      <c r="EA212" s="217"/>
      <c r="EB212" s="217"/>
      <c r="EC212" s="217"/>
      <c r="ED212" s="217"/>
      <c r="EE212" s="217"/>
    </row>
    <row r="213" spans="105:135" ht="12.75">
      <c r="DA213" s="217"/>
      <c r="DB213" s="217"/>
      <c r="DC213" s="217"/>
      <c r="DD213" s="217"/>
      <c r="DE213" s="217"/>
      <c r="DF213" s="217"/>
      <c r="DG213" s="217"/>
      <c r="DH213" s="217"/>
      <c r="DI213" s="217"/>
      <c r="DJ213" s="217"/>
      <c r="DK213" s="217"/>
      <c r="DL213" s="217"/>
      <c r="DM213" s="217"/>
      <c r="DN213" s="217"/>
      <c r="DO213" s="217"/>
      <c r="DP213" s="217"/>
      <c r="DQ213" s="217"/>
      <c r="DR213" s="217"/>
      <c r="DS213" s="217"/>
      <c r="DT213" s="217"/>
      <c r="DU213" s="217"/>
      <c r="DV213" s="217"/>
      <c r="DW213" s="217"/>
      <c r="DX213" s="217"/>
      <c r="DY213" s="217"/>
      <c r="DZ213" s="217"/>
      <c r="EA213" s="217"/>
      <c r="EB213" s="217"/>
      <c r="EC213" s="217"/>
      <c r="ED213" s="217"/>
      <c r="EE213" s="217"/>
    </row>
    <row r="214" spans="105:135" ht="12.75">
      <c r="DA214" s="217"/>
      <c r="DB214" s="217"/>
      <c r="DC214" s="217"/>
      <c r="DD214" s="217"/>
      <c r="DE214" s="217"/>
      <c r="DF214" s="217"/>
      <c r="DG214" s="217"/>
      <c r="DH214" s="217"/>
      <c r="DI214" s="217"/>
      <c r="DJ214" s="217"/>
      <c r="DK214" s="217"/>
      <c r="DL214" s="217"/>
      <c r="DM214" s="217"/>
      <c r="DN214" s="217"/>
      <c r="DO214" s="217"/>
      <c r="DP214" s="217"/>
      <c r="DQ214" s="217"/>
      <c r="DR214" s="217"/>
      <c r="DS214" s="217"/>
      <c r="DT214" s="217"/>
      <c r="DU214" s="217"/>
      <c r="DV214" s="217"/>
      <c r="DW214" s="217"/>
      <c r="DX214" s="217"/>
      <c r="DY214" s="217"/>
      <c r="DZ214" s="217"/>
      <c r="EA214" s="217"/>
      <c r="EB214" s="217"/>
      <c r="EC214" s="217"/>
      <c r="ED214" s="217"/>
      <c r="EE214" s="217"/>
    </row>
    <row r="215" spans="105:135" ht="12.75">
      <c r="DA215" s="217"/>
      <c r="DB215" s="217"/>
      <c r="DC215" s="217"/>
      <c r="DD215" s="217"/>
      <c r="DE215" s="217"/>
      <c r="DF215" s="217"/>
      <c r="DG215" s="217"/>
      <c r="DH215" s="217"/>
      <c r="DI215" s="217"/>
      <c r="DJ215" s="217"/>
      <c r="DK215" s="217"/>
      <c r="DL215" s="217"/>
      <c r="DM215" s="217"/>
      <c r="DN215" s="217"/>
      <c r="DO215" s="217"/>
      <c r="DP215" s="217"/>
      <c r="DQ215" s="217"/>
      <c r="DR215" s="217"/>
      <c r="DS215" s="217"/>
      <c r="DT215" s="217"/>
      <c r="DU215" s="217"/>
      <c r="DV215" s="217"/>
      <c r="DW215" s="217"/>
      <c r="DX215" s="217"/>
      <c r="DY215" s="217"/>
      <c r="DZ215" s="217"/>
      <c r="EA215" s="217"/>
      <c r="EB215" s="217"/>
      <c r="EC215" s="217"/>
      <c r="ED215" s="217"/>
      <c r="EE215" s="217"/>
    </row>
    <row r="216" spans="105:135" ht="12.75">
      <c r="DA216" s="217"/>
      <c r="DB216" s="217"/>
      <c r="DC216" s="217"/>
      <c r="DD216" s="217"/>
      <c r="DE216" s="217"/>
      <c r="DF216" s="217"/>
      <c r="DG216" s="217"/>
      <c r="DH216" s="217"/>
      <c r="DI216" s="217"/>
      <c r="DJ216" s="217"/>
      <c r="DK216" s="217"/>
      <c r="DL216" s="217"/>
      <c r="DM216" s="217"/>
      <c r="DN216" s="217"/>
      <c r="DO216" s="217"/>
      <c r="DP216" s="217"/>
      <c r="DQ216" s="217"/>
      <c r="DR216" s="217"/>
      <c r="DS216" s="217"/>
      <c r="DT216" s="217"/>
      <c r="DU216" s="217"/>
      <c r="DV216" s="217"/>
      <c r="DW216" s="217"/>
      <c r="DX216" s="217"/>
      <c r="DY216" s="217"/>
      <c r="DZ216" s="217"/>
      <c r="EA216" s="217"/>
      <c r="EB216" s="217"/>
      <c r="EC216" s="217"/>
      <c r="ED216" s="217"/>
      <c r="EE216" s="217"/>
    </row>
    <row r="217" spans="105:135" ht="12.75">
      <c r="DA217" s="217"/>
      <c r="DB217" s="217"/>
      <c r="DC217" s="217"/>
      <c r="DD217" s="217"/>
      <c r="DE217" s="217"/>
      <c r="DF217" s="217"/>
      <c r="DG217" s="217"/>
      <c r="DH217" s="217"/>
      <c r="DI217" s="217"/>
      <c r="DJ217" s="217"/>
      <c r="DK217" s="217"/>
      <c r="DL217" s="217"/>
      <c r="DM217" s="217"/>
      <c r="DN217" s="217"/>
      <c r="DO217" s="217"/>
      <c r="DP217" s="217"/>
      <c r="DQ217" s="217"/>
      <c r="DR217" s="217"/>
      <c r="DS217" s="217"/>
      <c r="DT217" s="217"/>
      <c r="DU217" s="217"/>
      <c r="DV217" s="217"/>
      <c r="DW217" s="217"/>
      <c r="DX217" s="217"/>
      <c r="DY217" s="217"/>
      <c r="DZ217" s="217"/>
      <c r="EA217" s="217"/>
      <c r="EB217" s="217"/>
      <c r="EC217" s="217"/>
      <c r="ED217" s="217"/>
      <c r="EE217" s="217"/>
    </row>
    <row r="218" spans="105:135" ht="12.75">
      <c r="DA218" s="217"/>
      <c r="DB218" s="217"/>
      <c r="DC218" s="217"/>
      <c r="DD218" s="217"/>
      <c r="DE218" s="217"/>
      <c r="DF218" s="217"/>
      <c r="DG218" s="217"/>
      <c r="DH218" s="217"/>
      <c r="DI218" s="217"/>
      <c r="DJ218" s="217"/>
      <c r="DK218" s="217"/>
      <c r="DL218" s="217"/>
      <c r="DM218" s="217"/>
      <c r="DN218" s="217"/>
      <c r="DO218" s="217"/>
      <c r="DP218" s="217"/>
      <c r="DQ218" s="217"/>
      <c r="DR218" s="217"/>
      <c r="DS218" s="217"/>
      <c r="DT218" s="217"/>
      <c r="DU218" s="217"/>
      <c r="DV218" s="217"/>
      <c r="DW218" s="217"/>
      <c r="DX218" s="217"/>
      <c r="DY218" s="217"/>
      <c r="DZ218" s="217"/>
      <c r="EA218" s="217"/>
      <c r="EB218" s="217"/>
      <c r="EC218" s="217"/>
      <c r="ED218" s="217"/>
      <c r="EE218" s="217"/>
    </row>
    <row r="219" spans="105:135" ht="12.75">
      <c r="DA219" s="217"/>
      <c r="DB219" s="217"/>
      <c r="DC219" s="217"/>
      <c r="DD219" s="217"/>
      <c r="DE219" s="217"/>
      <c r="DF219" s="217"/>
      <c r="DG219" s="217"/>
      <c r="DH219" s="217"/>
      <c r="DI219" s="217"/>
      <c r="DJ219" s="217"/>
      <c r="DK219" s="217"/>
      <c r="DL219" s="217"/>
      <c r="DM219" s="217"/>
      <c r="DN219" s="217"/>
      <c r="DO219" s="217"/>
      <c r="DP219" s="217"/>
      <c r="DQ219" s="217"/>
      <c r="DR219" s="217"/>
      <c r="DS219" s="217"/>
      <c r="DT219" s="217"/>
      <c r="DU219" s="217"/>
      <c r="DV219" s="217"/>
      <c r="DW219" s="217"/>
      <c r="DX219" s="217"/>
      <c r="DY219" s="217"/>
      <c r="DZ219" s="217"/>
      <c r="EA219" s="217"/>
      <c r="EB219" s="217"/>
      <c r="EC219" s="217"/>
      <c r="ED219" s="217"/>
      <c r="EE219" s="217"/>
    </row>
    <row r="222" spans="117:125" ht="12.75">
      <c r="DM222" s="74"/>
      <c r="DU222" s="74"/>
    </row>
  </sheetData>
  <sheetProtection/>
  <mergeCells count="739">
    <mergeCell ref="A149:F149"/>
    <mergeCell ref="G149:BB149"/>
    <mergeCell ref="BC149:BR149"/>
    <mergeCell ref="BS149:CH149"/>
    <mergeCell ref="CI149:CZ149"/>
    <mergeCell ref="EF20:EV20"/>
    <mergeCell ref="BC75:BR75"/>
    <mergeCell ref="BS75:CC75"/>
    <mergeCell ref="A75:F75"/>
    <mergeCell ref="G75:BB75"/>
    <mergeCell ref="BC177:BR177"/>
    <mergeCell ref="BC178:BR178"/>
    <mergeCell ref="BS151:CH151"/>
    <mergeCell ref="A154:CZ154"/>
    <mergeCell ref="A156:F156"/>
    <mergeCell ref="A177:F177"/>
    <mergeCell ref="A178:F178"/>
    <mergeCell ref="A163:F163"/>
    <mergeCell ref="A170:CZ170"/>
    <mergeCell ref="CI172:CZ172"/>
    <mergeCell ref="CI201:CY201"/>
    <mergeCell ref="G179:BB179"/>
    <mergeCell ref="BS180:CH180"/>
    <mergeCell ref="A162:F162"/>
    <mergeCell ref="A161:F161"/>
    <mergeCell ref="G163:BR163"/>
    <mergeCell ref="G178:BB178"/>
    <mergeCell ref="BS165:CH165"/>
    <mergeCell ref="G162:BR162"/>
    <mergeCell ref="G161:BR161"/>
    <mergeCell ref="A94:F94"/>
    <mergeCell ref="G94:BB94"/>
    <mergeCell ref="G177:BB177"/>
    <mergeCell ref="BC97:BR97"/>
    <mergeCell ref="A101:V101"/>
    <mergeCell ref="A100:CZ100"/>
    <mergeCell ref="A98:CZ98"/>
    <mergeCell ref="G164:BR164"/>
    <mergeCell ref="G166:BR166"/>
    <mergeCell ref="BC176:BR176"/>
    <mergeCell ref="CI180:CZ180"/>
    <mergeCell ref="CI176:CZ176"/>
    <mergeCell ref="CI177:CZ177"/>
    <mergeCell ref="CI178:CZ178"/>
    <mergeCell ref="CI179:CZ179"/>
    <mergeCell ref="G180:BB180"/>
    <mergeCell ref="BC180:BR180"/>
    <mergeCell ref="BS176:CH176"/>
    <mergeCell ref="BS179:CH179"/>
    <mergeCell ref="BS178:CH178"/>
    <mergeCell ref="CD75:CZ75"/>
    <mergeCell ref="CI150:CZ150"/>
    <mergeCell ref="BC152:BR152"/>
    <mergeCell ref="A166:F166"/>
    <mergeCell ref="BS166:CH166"/>
    <mergeCell ref="CI166:CZ166"/>
    <mergeCell ref="A81:X81"/>
    <mergeCell ref="BC94:BR94"/>
    <mergeCell ref="G152:BB152"/>
    <mergeCell ref="A165:F165"/>
    <mergeCell ref="BC179:BR179"/>
    <mergeCell ref="G176:BB176"/>
    <mergeCell ref="BS167:CH167"/>
    <mergeCell ref="A83:F83"/>
    <mergeCell ref="BS172:CH172"/>
    <mergeCell ref="G168:BR168"/>
    <mergeCell ref="A172:F172"/>
    <mergeCell ref="G172:BB172"/>
    <mergeCell ref="BC172:BR172"/>
    <mergeCell ref="A171:CZ171"/>
    <mergeCell ref="A160:F160"/>
    <mergeCell ref="Y81:CZ81"/>
    <mergeCell ref="A91:X91"/>
    <mergeCell ref="A84:F84"/>
    <mergeCell ref="G84:BB84"/>
    <mergeCell ref="BC84:BR84"/>
    <mergeCell ref="BC83:BR83"/>
    <mergeCell ref="BS83:CH83"/>
    <mergeCell ref="BS84:CH84"/>
    <mergeCell ref="G83:BB83"/>
    <mergeCell ref="CI84:CZ84"/>
    <mergeCell ref="BC93:BR93"/>
    <mergeCell ref="BS93:CH93"/>
    <mergeCell ref="CI94:CZ94"/>
    <mergeCell ref="A97:F97"/>
    <mergeCell ref="G97:BB97"/>
    <mergeCell ref="A96:F96"/>
    <mergeCell ref="G96:BB96"/>
    <mergeCell ref="BC96:BR96"/>
    <mergeCell ref="BS94:CH94"/>
    <mergeCell ref="A67:CZ67"/>
    <mergeCell ref="A69:CZ69"/>
    <mergeCell ref="Y70:CZ70"/>
    <mergeCell ref="BS63:CH63"/>
    <mergeCell ref="CI63:CZ63"/>
    <mergeCell ref="A62:F62"/>
    <mergeCell ref="G62:BB62"/>
    <mergeCell ref="BC62:BR62"/>
    <mergeCell ref="BS62:CH62"/>
    <mergeCell ref="CI62:CZ62"/>
    <mergeCell ref="A29:CZ29"/>
    <mergeCell ref="A27:E27"/>
    <mergeCell ref="F27:AC27"/>
    <mergeCell ref="AD27:BB27"/>
    <mergeCell ref="BS28:CH28"/>
    <mergeCell ref="BC26:BR26"/>
    <mergeCell ref="BC27:BR27"/>
    <mergeCell ref="CI27:CZ27"/>
    <mergeCell ref="A17:E17"/>
    <mergeCell ref="F17:AD17"/>
    <mergeCell ref="A24:E24"/>
    <mergeCell ref="A18:E18"/>
    <mergeCell ref="F18:AD18"/>
    <mergeCell ref="A19:E19"/>
    <mergeCell ref="AD24:BB24"/>
    <mergeCell ref="F24:AC24"/>
    <mergeCell ref="BA18:BL18"/>
    <mergeCell ref="BC24:BR24"/>
    <mergeCell ref="A2:EE2"/>
    <mergeCell ref="A6:EE6"/>
    <mergeCell ref="W8:EE8"/>
    <mergeCell ref="A4:AI4"/>
    <mergeCell ref="A7:EE7"/>
    <mergeCell ref="A3:EE3"/>
    <mergeCell ref="A8:V8"/>
    <mergeCell ref="A11:EE11"/>
    <mergeCell ref="A13:E15"/>
    <mergeCell ref="AN16:AZ16"/>
    <mergeCell ref="BA16:BL16"/>
    <mergeCell ref="BY15:CL15"/>
    <mergeCell ref="BY16:CL16"/>
    <mergeCell ref="CY16:DN16"/>
    <mergeCell ref="DO16:EE16"/>
    <mergeCell ref="A16:E16"/>
    <mergeCell ref="CM13:CX15"/>
    <mergeCell ref="F16:AD16"/>
    <mergeCell ref="AN17:AZ17"/>
    <mergeCell ref="BA19:BL19"/>
    <mergeCell ref="BM18:BX18"/>
    <mergeCell ref="BY19:CL19"/>
    <mergeCell ref="AE16:AM16"/>
    <mergeCell ref="AE17:AM17"/>
    <mergeCell ref="AE18:AM18"/>
    <mergeCell ref="AN19:AZ19"/>
    <mergeCell ref="AN18:AZ18"/>
    <mergeCell ref="A31:CZ31"/>
    <mergeCell ref="AY32:BP32"/>
    <mergeCell ref="F19:AD19"/>
    <mergeCell ref="AN20:AZ20"/>
    <mergeCell ref="BQ32:CH32"/>
    <mergeCell ref="A32:E32"/>
    <mergeCell ref="F32:AC32"/>
    <mergeCell ref="CI32:CZ32"/>
    <mergeCell ref="AD32:AX32"/>
    <mergeCell ref="CY19:DN19"/>
    <mergeCell ref="BA20:BL20"/>
    <mergeCell ref="A28:AC28"/>
    <mergeCell ref="A26:E26"/>
    <mergeCell ref="BS26:CH26"/>
    <mergeCell ref="BC28:BR28"/>
    <mergeCell ref="CI26:CZ26"/>
    <mergeCell ref="A25:E25"/>
    <mergeCell ref="F25:AC25"/>
    <mergeCell ref="AD25:BB25"/>
    <mergeCell ref="F26:AC26"/>
    <mergeCell ref="CM17:CX17"/>
    <mergeCell ref="BS24:CH24"/>
    <mergeCell ref="CI24:CZ24"/>
    <mergeCell ref="BA17:BL17"/>
    <mergeCell ref="CY20:DN20"/>
    <mergeCell ref="A23:CZ23"/>
    <mergeCell ref="AE19:AM19"/>
    <mergeCell ref="CM19:CX19"/>
    <mergeCell ref="CY18:DN18"/>
    <mergeCell ref="BM19:BX19"/>
    <mergeCell ref="BC25:BR25"/>
    <mergeCell ref="BS25:CH25"/>
    <mergeCell ref="CI25:CZ25"/>
    <mergeCell ref="CI28:CZ28"/>
    <mergeCell ref="BM20:BX20"/>
    <mergeCell ref="A22:CZ22"/>
    <mergeCell ref="A21:EE21"/>
    <mergeCell ref="DA22:EE219"/>
    <mergeCell ref="CM20:CX20"/>
    <mergeCell ref="BS27:CH27"/>
    <mergeCell ref="BQ35:CH35"/>
    <mergeCell ref="CI35:CZ35"/>
    <mergeCell ref="DO18:EE18"/>
    <mergeCell ref="BM16:BX16"/>
    <mergeCell ref="CM18:CX18"/>
    <mergeCell ref="BY17:CL17"/>
    <mergeCell ref="CY17:DN17"/>
    <mergeCell ref="DO17:EE17"/>
    <mergeCell ref="BM17:BX17"/>
    <mergeCell ref="BY20:CL20"/>
    <mergeCell ref="A41:E41"/>
    <mergeCell ref="G41:BU41"/>
    <mergeCell ref="BV39:CK39"/>
    <mergeCell ref="A38:CZ38"/>
    <mergeCell ref="AY34:BP34"/>
    <mergeCell ref="AD26:BB26"/>
    <mergeCell ref="A30:CZ30"/>
    <mergeCell ref="AD28:BB28"/>
    <mergeCell ref="CI33:CZ33"/>
    <mergeCell ref="AY35:BP35"/>
    <mergeCell ref="A33:E33"/>
    <mergeCell ref="A37:CZ37"/>
    <mergeCell ref="F33:AC33"/>
    <mergeCell ref="CL39:CZ39"/>
    <mergeCell ref="A40:E40"/>
    <mergeCell ref="F40:BU40"/>
    <mergeCell ref="BV40:CK40"/>
    <mergeCell ref="CL40:CZ40"/>
    <mergeCell ref="A39:E39"/>
    <mergeCell ref="F39:BU39"/>
    <mergeCell ref="AD33:AX33"/>
    <mergeCell ref="A36:CZ36"/>
    <mergeCell ref="AY33:BP33"/>
    <mergeCell ref="A35:AC35"/>
    <mergeCell ref="BQ34:CH34"/>
    <mergeCell ref="CI34:CZ34"/>
    <mergeCell ref="A34:E34"/>
    <mergeCell ref="BQ33:CH33"/>
    <mergeCell ref="F34:AC34"/>
    <mergeCell ref="AD34:AX34"/>
    <mergeCell ref="CL42:CZ43"/>
    <mergeCell ref="AD35:AX35"/>
    <mergeCell ref="A42:E43"/>
    <mergeCell ref="G42:BU42"/>
    <mergeCell ref="G43:BU43"/>
    <mergeCell ref="BV45:CK45"/>
    <mergeCell ref="A45:E45"/>
    <mergeCell ref="G45:BU45"/>
    <mergeCell ref="A44:E44"/>
    <mergeCell ref="G44:BU44"/>
    <mergeCell ref="A46:E46"/>
    <mergeCell ref="G46:BU46"/>
    <mergeCell ref="BV46:CK46"/>
    <mergeCell ref="CL46:CZ46"/>
    <mergeCell ref="CL45:CZ45"/>
    <mergeCell ref="BV41:CK41"/>
    <mergeCell ref="CL41:CZ41"/>
    <mergeCell ref="BV44:CK44"/>
    <mergeCell ref="CL44:CZ44"/>
    <mergeCell ref="BV42:CK43"/>
    <mergeCell ref="A49:E49"/>
    <mergeCell ref="G49:BU49"/>
    <mergeCell ref="BV49:CK49"/>
    <mergeCell ref="CL49:CZ49"/>
    <mergeCell ref="A47:E48"/>
    <mergeCell ref="G47:BU47"/>
    <mergeCell ref="BV47:CK48"/>
    <mergeCell ref="CL47:CZ48"/>
    <mergeCell ref="G48:BU48"/>
    <mergeCell ref="A51:E51"/>
    <mergeCell ref="G51:BU51"/>
    <mergeCell ref="BV51:CK51"/>
    <mergeCell ref="CL51:CZ51"/>
    <mergeCell ref="A50:E50"/>
    <mergeCell ref="G50:BU50"/>
    <mergeCell ref="BV50:CK50"/>
    <mergeCell ref="CL50:CZ50"/>
    <mergeCell ref="A53:E53"/>
    <mergeCell ref="G53:BU53"/>
    <mergeCell ref="BV53:CK53"/>
    <mergeCell ref="CL53:CZ53"/>
    <mergeCell ref="A52:E52"/>
    <mergeCell ref="G52:BU52"/>
    <mergeCell ref="BV52:CK52"/>
    <mergeCell ref="CL52:CZ52"/>
    <mergeCell ref="A55:CZ55"/>
    <mergeCell ref="A56:CZ56"/>
    <mergeCell ref="A58:CZ58"/>
    <mergeCell ref="A54:E54"/>
    <mergeCell ref="F54:BU54"/>
    <mergeCell ref="BV54:CK54"/>
    <mergeCell ref="CL54:CZ54"/>
    <mergeCell ref="A63:F63"/>
    <mergeCell ref="G63:BB63"/>
    <mergeCell ref="BC63:BR63"/>
    <mergeCell ref="A57:CZ57"/>
    <mergeCell ref="A59:Y59"/>
    <mergeCell ref="Z59:CZ59"/>
    <mergeCell ref="A60:CZ61"/>
    <mergeCell ref="CI64:CZ64"/>
    <mergeCell ref="A65:F65"/>
    <mergeCell ref="G65:BB65"/>
    <mergeCell ref="BC65:BR65"/>
    <mergeCell ref="BS65:CH65"/>
    <mergeCell ref="CI65:CZ65"/>
    <mergeCell ref="A64:F64"/>
    <mergeCell ref="G64:BB64"/>
    <mergeCell ref="BC64:BR64"/>
    <mergeCell ref="BS64:CH64"/>
    <mergeCell ref="BC72:BR72"/>
    <mergeCell ref="BS72:CC72"/>
    <mergeCell ref="CI66:CZ66"/>
    <mergeCell ref="A68:CZ68"/>
    <mergeCell ref="A66:F66"/>
    <mergeCell ref="G66:BB66"/>
    <mergeCell ref="BC66:BR66"/>
    <mergeCell ref="BS66:CH66"/>
    <mergeCell ref="A71:CZ71"/>
    <mergeCell ref="A70:X70"/>
    <mergeCell ref="BC74:BR74"/>
    <mergeCell ref="BS74:CC74"/>
    <mergeCell ref="CD72:CZ72"/>
    <mergeCell ref="A73:F73"/>
    <mergeCell ref="G73:BB73"/>
    <mergeCell ref="BC73:BR73"/>
    <mergeCell ref="BS73:CC73"/>
    <mergeCell ref="CD73:CZ73"/>
    <mergeCell ref="A72:F72"/>
    <mergeCell ref="G72:BB72"/>
    <mergeCell ref="A80:CZ80"/>
    <mergeCell ref="A82:CZ82"/>
    <mergeCell ref="CD74:CZ74"/>
    <mergeCell ref="A76:F76"/>
    <mergeCell ref="G76:BB76"/>
    <mergeCell ref="BC76:BR76"/>
    <mergeCell ref="BS76:CC76"/>
    <mergeCell ref="CD76:CZ76"/>
    <mergeCell ref="A74:F74"/>
    <mergeCell ref="G74:BB74"/>
    <mergeCell ref="CD77:CZ77"/>
    <mergeCell ref="A79:CZ79"/>
    <mergeCell ref="A77:F77"/>
    <mergeCell ref="G77:BB77"/>
    <mergeCell ref="BC77:BR77"/>
    <mergeCell ref="BS77:CC77"/>
    <mergeCell ref="A78:CZ78"/>
    <mergeCell ref="CI85:CZ85"/>
    <mergeCell ref="CI87:CZ87"/>
    <mergeCell ref="BC86:BR86"/>
    <mergeCell ref="BS86:CH86"/>
    <mergeCell ref="CI86:CZ86"/>
    <mergeCell ref="BC85:BR85"/>
    <mergeCell ref="BS85:CH85"/>
    <mergeCell ref="CI83:CZ83"/>
    <mergeCell ref="A85:F85"/>
    <mergeCell ref="A93:F93"/>
    <mergeCell ref="G93:BB93"/>
    <mergeCell ref="A89:CZ89"/>
    <mergeCell ref="A87:F87"/>
    <mergeCell ref="G87:BB87"/>
    <mergeCell ref="BC87:BR87"/>
    <mergeCell ref="BS87:CH87"/>
    <mergeCell ref="A92:CZ92"/>
    <mergeCell ref="G85:BB85"/>
    <mergeCell ref="A88:CZ88"/>
    <mergeCell ref="BC95:BR95"/>
    <mergeCell ref="BS95:CH95"/>
    <mergeCell ref="A86:F86"/>
    <mergeCell ref="G86:BB86"/>
    <mergeCell ref="A90:CZ90"/>
    <mergeCell ref="CI93:CZ93"/>
    <mergeCell ref="Y91:CZ91"/>
    <mergeCell ref="G95:BB95"/>
    <mergeCell ref="BS97:CH97"/>
    <mergeCell ref="CI95:CZ95"/>
    <mergeCell ref="CI96:CZ96"/>
    <mergeCell ref="A102:CZ102"/>
    <mergeCell ref="A104:CZ104"/>
    <mergeCell ref="A99:CZ99"/>
    <mergeCell ref="W101:CZ101"/>
    <mergeCell ref="CI97:CZ97"/>
    <mergeCell ref="BS96:CH96"/>
    <mergeCell ref="A95:F95"/>
    <mergeCell ref="BS116:CH116"/>
    <mergeCell ref="CI117:CZ117"/>
    <mergeCell ref="A124:F124"/>
    <mergeCell ref="BE130:BT130"/>
    <mergeCell ref="G128:AN128"/>
    <mergeCell ref="BE124:BT124"/>
    <mergeCell ref="A127:F127"/>
    <mergeCell ref="BU128:CJ128"/>
    <mergeCell ref="G116:BB116"/>
    <mergeCell ref="A117:F117"/>
    <mergeCell ref="BC113:BR113"/>
    <mergeCell ref="BC115:BR115"/>
    <mergeCell ref="A103:CZ103"/>
    <mergeCell ref="A105:F105"/>
    <mergeCell ref="G105:AN105"/>
    <mergeCell ref="CK106:CZ106"/>
    <mergeCell ref="AO105:BD105"/>
    <mergeCell ref="BS115:CH115"/>
    <mergeCell ref="BE105:BT105"/>
    <mergeCell ref="BU105:CJ105"/>
    <mergeCell ref="CK105:CZ105"/>
    <mergeCell ref="CK107:CZ107"/>
    <mergeCell ref="AO107:BD107"/>
    <mergeCell ref="BE107:BT107"/>
    <mergeCell ref="AO106:BD106"/>
    <mergeCell ref="A157:F157"/>
    <mergeCell ref="A153:CZ153"/>
    <mergeCell ref="A150:F150"/>
    <mergeCell ref="G150:BB150"/>
    <mergeCell ref="BC150:BR150"/>
    <mergeCell ref="BC151:BR151"/>
    <mergeCell ref="A155:CZ155"/>
    <mergeCell ref="A152:F152"/>
    <mergeCell ref="A151:F151"/>
    <mergeCell ref="A147:F147"/>
    <mergeCell ref="BC146:BR146"/>
    <mergeCell ref="BC148:BR148"/>
    <mergeCell ref="G151:BB151"/>
    <mergeCell ref="CI152:CZ152"/>
    <mergeCell ref="G147:BB147"/>
    <mergeCell ref="BC147:BR147"/>
    <mergeCell ref="A148:F148"/>
    <mergeCell ref="BS148:CH148"/>
    <mergeCell ref="A181:F181"/>
    <mergeCell ref="G181:BB181"/>
    <mergeCell ref="BC181:BR181"/>
    <mergeCell ref="A180:F180"/>
    <mergeCell ref="A179:F179"/>
    <mergeCell ref="A174:F174"/>
    <mergeCell ref="G174:BB174"/>
    <mergeCell ref="CI174:CZ174"/>
    <mergeCell ref="BS158:CH158"/>
    <mergeCell ref="A176:F176"/>
    <mergeCell ref="A167:F167"/>
    <mergeCell ref="A159:F159"/>
    <mergeCell ref="A175:F175"/>
    <mergeCell ref="G175:BB175"/>
    <mergeCell ref="BC175:BR175"/>
    <mergeCell ref="A168:F168"/>
    <mergeCell ref="BS175:CH175"/>
    <mergeCell ref="BC174:BR174"/>
    <mergeCell ref="A164:F164"/>
    <mergeCell ref="G165:BR165"/>
    <mergeCell ref="A158:F158"/>
    <mergeCell ref="G124:AN124"/>
    <mergeCell ref="AO124:BD124"/>
    <mergeCell ref="G125:AN125"/>
    <mergeCell ref="A125:F125"/>
    <mergeCell ref="AO125:BD125"/>
    <mergeCell ref="BE125:BT125"/>
    <mergeCell ref="CI147:CZ147"/>
    <mergeCell ref="CI145:CZ145"/>
    <mergeCell ref="AO126:BD126"/>
    <mergeCell ref="CK125:CZ125"/>
    <mergeCell ref="G130:AN130"/>
    <mergeCell ref="AO130:BD130"/>
    <mergeCell ref="BC144:BR144"/>
    <mergeCell ref="A131:CZ131"/>
    <mergeCell ref="BU130:CJ130"/>
    <mergeCell ref="A135:F135"/>
    <mergeCell ref="BE106:BT106"/>
    <mergeCell ref="AO108:BD108"/>
    <mergeCell ref="BS145:CH145"/>
    <mergeCell ref="BS144:CH144"/>
    <mergeCell ref="A145:F145"/>
    <mergeCell ref="G145:BB145"/>
    <mergeCell ref="G135:BB135"/>
    <mergeCell ref="BC135:BR135"/>
    <mergeCell ref="BC138:BR138"/>
    <mergeCell ref="BS138:CH138"/>
    <mergeCell ref="BE108:BT108"/>
    <mergeCell ref="BS135:CH135"/>
    <mergeCell ref="BU106:CJ106"/>
    <mergeCell ref="BU107:CJ107"/>
    <mergeCell ref="A108:F108"/>
    <mergeCell ref="G108:AN108"/>
    <mergeCell ref="A106:F106"/>
    <mergeCell ref="G106:AN106"/>
    <mergeCell ref="A107:F107"/>
    <mergeCell ref="G107:AN107"/>
    <mergeCell ref="A110:CZ110"/>
    <mergeCell ref="A112:CZ112"/>
    <mergeCell ref="CI184:CZ184"/>
    <mergeCell ref="CI182:CZ182"/>
    <mergeCell ref="CI183:CZ183"/>
    <mergeCell ref="BU108:CJ108"/>
    <mergeCell ref="CK108:CZ108"/>
    <mergeCell ref="BS183:CH183"/>
    <mergeCell ref="BS181:CH181"/>
    <mergeCell ref="CI181:CZ181"/>
    <mergeCell ref="BU109:CJ109"/>
    <mergeCell ref="CK109:CZ109"/>
    <mergeCell ref="A109:F109"/>
    <mergeCell ref="G109:AN109"/>
    <mergeCell ref="AO109:BD109"/>
    <mergeCell ref="BE109:BT109"/>
    <mergeCell ref="A111:CZ111"/>
    <mergeCell ref="A113:F113"/>
    <mergeCell ref="G113:BB113"/>
    <mergeCell ref="CI185:CZ185"/>
    <mergeCell ref="A186:F186"/>
    <mergeCell ref="G186:BB186"/>
    <mergeCell ref="BC186:BR186"/>
    <mergeCell ref="BS186:CH186"/>
    <mergeCell ref="A185:F185"/>
    <mergeCell ref="CI175:CZ175"/>
    <mergeCell ref="BS185:CH185"/>
    <mergeCell ref="BC117:BR117"/>
    <mergeCell ref="A190:F190"/>
    <mergeCell ref="G190:BB190"/>
    <mergeCell ref="BC190:BR190"/>
    <mergeCell ref="BS190:CH190"/>
    <mergeCell ref="A188:F188"/>
    <mergeCell ref="G188:BB188"/>
    <mergeCell ref="G189:BB189"/>
    <mergeCell ref="BC189:BR189"/>
    <mergeCell ref="A189:F189"/>
    <mergeCell ref="G117:BB117"/>
    <mergeCell ref="BS113:CH113"/>
    <mergeCell ref="CI113:CZ113"/>
    <mergeCell ref="CI114:CZ114"/>
    <mergeCell ref="CI115:CZ115"/>
    <mergeCell ref="A115:F115"/>
    <mergeCell ref="G115:BB115"/>
    <mergeCell ref="BS189:CH189"/>
    <mergeCell ref="G114:BB114"/>
    <mergeCell ref="CI186:CZ186"/>
    <mergeCell ref="A114:F114"/>
    <mergeCell ref="CI116:CZ116"/>
    <mergeCell ref="A116:F116"/>
    <mergeCell ref="BC116:BR116"/>
    <mergeCell ref="A187:F187"/>
    <mergeCell ref="BC114:BR114"/>
    <mergeCell ref="BS114:CH114"/>
    <mergeCell ref="G187:BB187"/>
    <mergeCell ref="BC187:BR187"/>
    <mergeCell ref="CI194:CZ194"/>
    <mergeCell ref="BS192:CH192"/>
    <mergeCell ref="CI195:CZ195"/>
    <mergeCell ref="BS187:CH187"/>
    <mergeCell ref="BS193:CH193"/>
    <mergeCell ref="CI192:CZ192"/>
    <mergeCell ref="CI193:CZ193"/>
    <mergeCell ref="CI189:CZ189"/>
    <mergeCell ref="CI187:CZ187"/>
    <mergeCell ref="BS188:CH188"/>
    <mergeCell ref="A118:CZ118"/>
    <mergeCell ref="BS117:CH117"/>
    <mergeCell ref="A184:F184"/>
    <mergeCell ref="A182:F182"/>
    <mergeCell ref="A183:F183"/>
    <mergeCell ref="G184:BB184"/>
    <mergeCell ref="BC184:BR184"/>
    <mergeCell ref="G183:BB183"/>
    <mergeCell ref="G182:BB182"/>
    <mergeCell ref="BC182:BR182"/>
    <mergeCell ref="BS182:CH182"/>
    <mergeCell ref="G196:BB196"/>
    <mergeCell ref="BC196:BR196"/>
    <mergeCell ref="BC193:BR193"/>
    <mergeCell ref="BC194:BR194"/>
    <mergeCell ref="BS194:CH194"/>
    <mergeCell ref="G185:BB185"/>
    <mergeCell ref="BC185:BR185"/>
    <mergeCell ref="BC192:BR192"/>
    <mergeCell ref="BC188:BR188"/>
    <mergeCell ref="BU125:CJ125"/>
    <mergeCell ref="A191:F191"/>
    <mergeCell ref="G191:BB191"/>
    <mergeCell ref="BC191:BR191"/>
    <mergeCell ref="BS191:CH191"/>
    <mergeCell ref="CI144:CZ144"/>
    <mergeCell ref="BU127:CJ127"/>
    <mergeCell ref="A133:CZ133"/>
    <mergeCell ref="G148:BB148"/>
    <mergeCell ref="A136:F136"/>
    <mergeCell ref="A194:F194"/>
    <mergeCell ref="G194:BB194"/>
    <mergeCell ref="A193:F193"/>
    <mergeCell ref="G193:BB193"/>
    <mergeCell ref="BS196:CH196"/>
    <mergeCell ref="A195:F195"/>
    <mergeCell ref="G195:BB195"/>
    <mergeCell ref="BC195:BR195"/>
    <mergeCell ref="BS195:CH195"/>
    <mergeCell ref="A196:F196"/>
    <mergeCell ref="A192:F192"/>
    <mergeCell ref="G192:BB192"/>
    <mergeCell ref="A122:F122"/>
    <mergeCell ref="BE122:BT122"/>
    <mergeCell ref="BE123:BT123"/>
    <mergeCell ref="A123:F123"/>
    <mergeCell ref="G123:AN123"/>
    <mergeCell ref="AO123:BD123"/>
    <mergeCell ref="G122:AN122"/>
    <mergeCell ref="AO122:BD122"/>
    <mergeCell ref="A119:CZ119"/>
    <mergeCell ref="A121:F121"/>
    <mergeCell ref="G121:AN121"/>
    <mergeCell ref="CK121:CZ121"/>
    <mergeCell ref="AO121:BD121"/>
    <mergeCell ref="A120:CZ120"/>
    <mergeCell ref="BE121:BT121"/>
    <mergeCell ref="BU121:CJ121"/>
    <mergeCell ref="BS150:CH150"/>
    <mergeCell ref="CI151:CZ151"/>
    <mergeCell ref="G136:BB136"/>
    <mergeCell ref="BC136:BR136"/>
    <mergeCell ref="CI146:CZ146"/>
    <mergeCell ref="G143:BB143"/>
    <mergeCell ref="BS137:CH137"/>
    <mergeCell ref="CI142:CZ142"/>
    <mergeCell ref="BS146:CH146"/>
    <mergeCell ref="BC145:BR145"/>
    <mergeCell ref="A126:F126"/>
    <mergeCell ref="G126:AN126"/>
    <mergeCell ref="G127:AN127"/>
    <mergeCell ref="AO127:BD127"/>
    <mergeCell ref="CK127:CZ127"/>
    <mergeCell ref="CK128:CZ128"/>
    <mergeCell ref="A128:F128"/>
    <mergeCell ref="AO128:BD128"/>
    <mergeCell ref="BU126:CJ126"/>
    <mergeCell ref="BE127:BT127"/>
    <mergeCell ref="CK124:CZ124"/>
    <mergeCell ref="BU124:CJ124"/>
    <mergeCell ref="BE126:BT126"/>
    <mergeCell ref="CK129:CZ129"/>
    <mergeCell ref="BU129:CJ129"/>
    <mergeCell ref="BS143:CH143"/>
    <mergeCell ref="BS136:CH136"/>
    <mergeCell ref="A141:CZ141"/>
    <mergeCell ref="CI143:CZ143"/>
    <mergeCell ref="CI135:CZ135"/>
    <mergeCell ref="CK122:CZ122"/>
    <mergeCell ref="BU123:CJ123"/>
    <mergeCell ref="CK123:CZ123"/>
    <mergeCell ref="BU122:CJ122"/>
    <mergeCell ref="CK126:CZ126"/>
    <mergeCell ref="CI164:CZ164"/>
    <mergeCell ref="BS163:CH163"/>
    <mergeCell ref="BS160:CH160"/>
    <mergeCell ref="CI156:CZ156"/>
    <mergeCell ref="BS152:CH152"/>
    <mergeCell ref="BE128:BT128"/>
    <mergeCell ref="BS134:CH134"/>
    <mergeCell ref="BC143:BR143"/>
    <mergeCell ref="CI148:CZ148"/>
    <mergeCell ref="G157:BR157"/>
    <mergeCell ref="BS157:CH157"/>
    <mergeCell ref="CI157:CZ157"/>
    <mergeCell ref="G137:BB137"/>
    <mergeCell ref="BC137:BR137"/>
    <mergeCell ref="BS147:CH147"/>
    <mergeCell ref="CI159:CZ159"/>
    <mergeCell ref="BS161:CH161"/>
    <mergeCell ref="CI160:CZ160"/>
    <mergeCell ref="G158:BR158"/>
    <mergeCell ref="G159:BR159"/>
    <mergeCell ref="BS156:CH156"/>
    <mergeCell ref="G156:BR156"/>
    <mergeCell ref="G160:BR160"/>
    <mergeCell ref="CI158:CZ158"/>
    <mergeCell ref="CI167:CZ167"/>
    <mergeCell ref="A169:CZ169"/>
    <mergeCell ref="BS159:CH159"/>
    <mergeCell ref="CI163:CZ163"/>
    <mergeCell ref="CI161:CZ161"/>
    <mergeCell ref="BS162:CH162"/>
    <mergeCell ref="CI162:CZ162"/>
    <mergeCell ref="BS164:CH164"/>
    <mergeCell ref="G167:BR167"/>
    <mergeCell ref="CI165:CZ165"/>
    <mergeCell ref="CI173:CZ173"/>
    <mergeCell ref="BS168:CH168"/>
    <mergeCell ref="CI168:CZ168"/>
    <mergeCell ref="BC183:BR183"/>
    <mergeCell ref="CI191:CZ191"/>
    <mergeCell ref="CI190:CZ190"/>
    <mergeCell ref="CI188:CZ188"/>
    <mergeCell ref="BS177:CH177"/>
    <mergeCell ref="BS174:CH174"/>
    <mergeCell ref="BS184:CH184"/>
    <mergeCell ref="CI197:CZ197"/>
    <mergeCell ref="A173:F173"/>
    <mergeCell ref="G173:BB173"/>
    <mergeCell ref="BC173:BR173"/>
    <mergeCell ref="CI196:CZ196"/>
    <mergeCell ref="A197:F197"/>
    <mergeCell ref="G197:BB197"/>
    <mergeCell ref="BC197:BR197"/>
    <mergeCell ref="BS197:CH197"/>
    <mergeCell ref="BS173:CH173"/>
    <mergeCell ref="CI198:CZ198"/>
    <mergeCell ref="A199:F199"/>
    <mergeCell ref="G199:BB199"/>
    <mergeCell ref="BC199:BR199"/>
    <mergeCell ref="BS199:CH199"/>
    <mergeCell ref="CI199:CZ199"/>
    <mergeCell ref="A198:F198"/>
    <mergeCell ref="G198:BB198"/>
    <mergeCell ref="BC198:BR198"/>
    <mergeCell ref="BS198:CH198"/>
    <mergeCell ref="A1:EE1"/>
    <mergeCell ref="A5:EE5"/>
    <mergeCell ref="AJ4:EE4"/>
    <mergeCell ref="AE13:AM15"/>
    <mergeCell ref="F13:AD15"/>
    <mergeCell ref="AN14:AZ15"/>
    <mergeCell ref="BA15:BL15"/>
    <mergeCell ref="DO13:EE15"/>
    <mergeCell ref="BM15:BX15"/>
    <mergeCell ref="AN13:CL13"/>
    <mergeCell ref="A9:EE10"/>
    <mergeCell ref="A12:EE12"/>
    <mergeCell ref="A20:AD20"/>
    <mergeCell ref="AE20:AM20"/>
    <mergeCell ref="BY18:CL18"/>
    <mergeCell ref="DO19:EE19"/>
    <mergeCell ref="CY13:DN15"/>
    <mergeCell ref="BA14:CL14"/>
    <mergeCell ref="CM16:CX16"/>
    <mergeCell ref="DO20:EE20"/>
    <mergeCell ref="G146:BB146"/>
    <mergeCell ref="A138:F138"/>
    <mergeCell ref="G142:BB142"/>
    <mergeCell ref="A140:CZ140"/>
    <mergeCell ref="A142:F142"/>
    <mergeCell ref="A146:F146"/>
    <mergeCell ref="BS142:CH142"/>
    <mergeCell ref="G138:BB138"/>
    <mergeCell ref="AO129:BD129"/>
    <mergeCell ref="A132:CZ132"/>
    <mergeCell ref="A129:F129"/>
    <mergeCell ref="G129:AN129"/>
    <mergeCell ref="G134:BB134"/>
    <mergeCell ref="CI137:CZ137"/>
    <mergeCell ref="A137:F137"/>
    <mergeCell ref="BE129:BT129"/>
    <mergeCell ref="CI136:CZ136"/>
    <mergeCell ref="BC134:BR134"/>
    <mergeCell ref="A134:F134"/>
    <mergeCell ref="A130:F130"/>
    <mergeCell ref="CI138:CZ138"/>
    <mergeCell ref="A144:F144"/>
    <mergeCell ref="A143:F143"/>
    <mergeCell ref="CI134:CZ134"/>
    <mergeCell ref="CK130:CZ130"/>
    <mergeCell ref="BC142:BR142"/>
    <mergeCell ref="A139:CZ139"/>
    <mergeCell ref="G144:BB14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212"/>
  <sheetViews>
    <sheetView zoomScaleSheetLayoutView="75" zoomScalePageLayoutView="0" workbookViewId="0" topLeftCell="A1">
      <selection activeCell="EF166" sqref="EF166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</row>
    <row r="2" spans="1:135" s="7" customFormat="1" ht="30" customHeight="1">
      <c r="A2" s="286" t="s">
        <v>13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</row>
    <row r="3" spans="1:135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</row>
    <row r="4" spans="1:135" ht="28.5" customHeight="1">
      <c r="A4" s="224" t="s">
        <v>10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5" t="s">
        <v>209</v>
      </c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</row>
    <row r="5" spans="1:135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</row>
    <row r="6" spans="1:135" s="2" customFormat="1" ht="15">
      <c r="A6" s="220" t="s">
        <v>12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</row>
    <row r="7" spans="1:135" ht="6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</row>
    <row r="8" spans="1:135" s="6" customFormat="1" ht="15">
      <c r="A8" s="260" t="s">
        <v>11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87" t="s">
        <v>164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</row>
    <row r="9" spans="1:135" s="6" customFormat="1" ht="6" customHeigh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</row>
    <row r="10" spans="1:135" ht="9.7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</row>
    <row r="11" spans="1:135" s="2" customFormat="1" ht="15">
      <c r="A11" s="217" t="s">
        <v>192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</row>
    <row r="12" spans="1:135" ht="10.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</row>
    <row r="13" spans="1:135" s="3" customFormat="1" ht="23.25" customHeight="1">
      <c r="A13" s="222" t="s">
        <v>0</v>
      </c>
      <c r="B13" s="222"/>
      <c r="C13" s="222"/>
      <c r="D13" s="222"/>
      <c r="E13" s="222"/>
      <c r="F13" s="222" t="s">
        <v>7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 t="s">
        <v>4</v>
      </c>
      <c r="AF13" s="222"/>
      <c r="AG13" s="222"/>
      <c r="AH13" s="222"/>
      <c r="AI13" s="222"/>
      <c r="AJ13" s="222"/>
      <c r="AK13" s="222"/>
      <c r="AL13" s="222"/>
      <c r="AM13" s="222"/>
      <c r="AN13" s="222" t="s">
        <v>1</v>
      </c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 t="s">
        <v>6</v>
      </c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 t="s">
        <v>196</v>
      </c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 t="s">
        <v>197</v>
      </c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</row>
    <row r="14" spans="1:135" s="3" customFormat="1" ht="13.5" customHeight="1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 t="s">
        <v>3</v>
      </c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 t="s">
        <v>2</v>
      </c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</row>
    <row r="15" spans="1:135" s="3" customFormat="1" ht="66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 t="s">
        <v>195</v>
      </c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 t="s">
        <v>194</v>
      </c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 t="s">
        <v>5</v>
      </c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</row>
    <row r="16" spans="1:135" s="4" customFormat="1" ht="12.75">
      <c r="A16" s="212">
        <v>1</v>
      </c>
      <c r="B16" s="212"/>
      <c r="C16" s="212"/>
      <c r="D16" s="212"/>
      <c r="E16" s="212"/>
      <c r="F16" s="212">
        <v>2</v>
      </c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>
        <v>3</v>
      </c>
      <c r="AF16" s="212"/>
      <c r="AG16" s="212"/>
      <c r="AH16" s="212"/>
      <c r="AI16" s="212"/>
      <c r="AJ16" s="212"/>
      <c r="AK16" s="212"/>
      <c r="AL16" s="212"/>
      <c r="AM16" s="212"/>
      <c r="AN16" s="212">
        <v>4</v>
      </c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>
        <v>5</v>
      </c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>
        <v>6</v>
      </c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>
        <v>7</v>
      </c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>
        <v>8</v>
      </c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>
        <v>9</v>
      </c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>
        <v>10</v>
      </c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</row>
    <row r="17" spans="1:135" s="5" customFormat="1" ht="40.5" customHeight="1" hidden="1">
      <c r="A17" s="210"/>
      <c r="B17" s="210"/>
      <c r="C17" s="210"/>
      <c r="D17" s="210"/>
      <c r="E17" s="210"/>
      <c r="F17" s="222" t="s">
        <v>210</v>
      </c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11"/>
      <c r="AF17" s="211"/>
      <c r="AG17" s="211"/>
      <c r="AH17" s="211"/>
      <c r="AI17" s="211"/>
      <c r="AJ17" s="211"/>
      <c r="AK17" s="211"/>
      <c r="AL17" s="211"/>
      <c r="AM17" s="211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>
        <f>AE17*(AN17+CY17)*12</f>
        <v>0</v>
      </c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</row>
    <row r="18" spans="1:135" s="5" customFormat="1" ht="24.75" customHeight="1" hidden="1">
      <c r="A18" s="210"/>
      <c r="B18" s="210"/>
      <c r="C18" s="210"/>
      <c r="D18" s="210"/>
      <c r="E18" s="210"/>
      <c r="F18" s="215" t="s">
        <v>190</v>
      </c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1"/>
      <c r="AF18" s="211"/>
      <c r="AG18" s="211"/>
      <c r="AH18" s="211"/>
      <c r="AI18" s="211"/>
      <c r="AJ18" s="211"/>
      <c r="AK18" s="211"/>
      <c r="AL18" s="211"/>
      <c r="AM18" s="211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>
        <f>AE18*(AN18+CY18)*12</f>
        <v>0</v>
      </c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</row>
    <row r="19" spans="1:135" s="5" customFormat="1" ht="27.75" customHeight="1">
      <c r="A19" s="210"/>
      <c r="B19" s="210"/>
      <c r="C19" s="210"/>
      <c r="D19" s="210"/>
      <c r="E19" s="210"/>
      <c r="F19" s="215" t="s">
        <v>191</v>
      </c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1">
        <v>8.43</v>
      </c>
      <c r="AF19" s="211"/>
      <c r="AG19" s="211"/>
      <c r="AH19" s="211"/>
      <c r="AI19" s="211"/>
      <c r="AJ19" s="211"/>
      <c r="AK19" s="211"/>
      <c r="AL19" s="211"/>
      <c r="AM19" s="211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>
        <v>492.38</v>
      </c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>
        <v>574414.13</v>
      </c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</row>
    <row r="20" spans="1:135" s="5" customFormat="1" ht="15" customHeight="1">
      <c r="A20" s="210" t="s">
        <v>8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1">
        <f>SUM(AE17:AE19)</f>
        <v>8.43</v>
      </c>
      <c r="AF20" s="211"/>
      <c r="AG20" s="211"/>
      <c r="AH20" s="211"/>
      <c r="AI20" s="211"/>
      <c r="AJ20" s="211"/>
      <c r="AK20" s="211"/>
      <c r="AL20" s="211"/>
      <c r="AM20" s="211"/>
      <c r="AN20" s="216">
        <f>SUM(AN17:AO19)</f>
        <v>0</v>
      </c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1" t="s">
        <v>9</v>
      </c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 t="s">
        <v>9</v>
      </c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 t="s">
        <v>9</v>
      </c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 t="s">
        <v>9</v>
      </c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 t="s">
        <v>9</v>
      </c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3">
        <f>SUM(DO17:DO19)</f>
        <v>574414.13</v>
      </c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</row>
    <row r="21" spans="1:135" s="5" customFormat="1" ht="15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</row>
    <row r="22" spans="1:135" s="6" customFormat="1" ht="33" customHeight="1">
      <c r="A22" s="294" t="s">
        <v>211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85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</row>
    <row r="23" spans="1:135" s="2" customFormat="1" ht="10.5" customHeight="1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</row>
    <row r="24" spans="1:135" s="3" customFormat="1" ht="45" customHeight="1">
      <c r="A24" s="207" t="s">
        <v>0</v>
      </c>
      <c r="B24" s="208"/>
      <c r="C24" s="208"/>
      <c r="D24" s="208"/>
      <c r="E24" s="208"/>
      <c r="F24" s="207" t="s">
        <v>18</v>
      </c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9"/>
      <c r="AD24" s="207" t="s">
        <v>15</v>
      </c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9"/>
      <c r="BC24" s="207" t="s">
        <v>76</v>
      </c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9"/>
      <c r="BS24" s="207" t="s">
        <v>16</v>
      </c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9"/>
      <c r="CI24" s="207" t="s">
        <v>17</v>
      </c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9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</row>
    <row r="25" spans="1:135" s="4" customFormat="1" ht="12.75" customHeight="1">
      <c r="A25" s="212">
        <v>1</v>
      </c>
      <c r="B25" s="212"/>
      <c r="C25" s="212"/>
      <c r="D25" s="212"/>
      <c r="E25" s="212"/>
      <c r="F25" s="212">
        <v>2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>
        <v>3</v>
      </c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>
        <v>4</v>
      </c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>
        <v>5</v>
      </c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>
        <v>6</v>
      </c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</row>
    <row r="26" spans="1:135" s="5" customFormat="1" ht="15" customHeight="1">
      <c r="A26" s="210"/>
      <c r="B26" s="210"/>
      <c r="C26" s="210"/>
      <c r="D26" s="210"/>
      <c r="E26" s="210"/>
      <c r="F26" s="215" t="s">
        <v>272</v>
      </c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>
        <v>2</v>
      </c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>
        <v>1</v>
      </c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6">
        <f>35000+6700+25131+44616</f>
        <v>111447</v>
      </c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</row>
    <row r="27" spans="1:135" s="5" customFormat="1" ht="15" customHeight="1">
      <c r="A27" s="210"/>
      <c r="B27" s="210"/>
      <c r="C27" s="210"/>
      <c r="D27" s="210"/>
      <c r="E27" s="210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6">
        <f>AD27*BC27*BS27</f>
        <v>0</v>
      </c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</row>
    <row r="28" spans="1:135" s="5" customFormat="1" ht="15" customHeight="1">
      <c r="A28" s="250" t="s">
        <v>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2"/>
      <c r="AD28" s="211" t="s">
        <v>9</v>
      </c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 t="s">
        <v>9</v>
      </c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 t="s">
        <v>9</v>
      </c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3">
        <f>SUM(CI26:CY27)</f>
        <v>111447</v>
      </c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</row>
    <row r="29" spans="1:135" s="2" customFormat="1" ht="12" customHeight="1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</row>
    <row r="30" spans="1:135" s="6" customFormat="1" ht="15" hidden="1">
      <c r="A30" s="217" t="s">
        <v>198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</row>
    <row r="31" spans="1:135" s="2" customFormat="1" ht="10.5" customHeight="1" hidden="1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</row>
    <row r="32" spans="1:135" s="3" customFormat="1" ht="55.5" customHeight="1" hidden="1">
      <c r="A32" s="207" t="s">
        <v>0</v>
      </c>
      <c r="B32" s="208"/>
      <c r="C32" s="208"/>
      <c r="D32" s="208"/>
      <c r="E32" s="208"/>
      <c r="F32" s="207" t="s">
        <v>18</v>
      </c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9"/>
      <c r="AD32" s="207" t="s">
        <v>19</v>
      </c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9"/>
      <c r="AY32" s="207" t="s">
        <v>20</v>
      </c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9"/>
      <c r="BQ32" s="207" t="s">
        <v>21</v>
      </c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9"/>
      <c r="CI32" s="207" t="s">
        <v>17</v>
      </c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9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</row>
    <row r="33" spans="1:135" s="4" customFormat="1" ht="12.75" hidden="1">
      <c r="A33" s="212">
        <v>1</v>
      </c>
      <c r="B33" s="212"/>
      <c r="C33" s="212"/>
      <c r="D33" s="212"/>
      <c r="E33" s="212"/>
      <c r="F33" s="212">
        <v>2</v>
      </c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>
        <v>3</v>
      </c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>
        <v>4</v>
      </c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>
        <v>5</v>
      </c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>
        <v>6</v>
      </c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</row>
    <row r="34" spans="1:135" s="5" customFormat="1" ht="15" customHeight="1" hidden="1">
      <c r="A34" s="210"/>
      <c r="B34" s="210"/>
      <c r="C34" s="210"/>
      <c r="D34" s="210"/>
      <c r="E34" s="210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6">
        <f>AD34*AY34*BQ34</f>
        <v>0</v>
      </c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</row>
    <row r="35" spans="1:135" s="5" customFormat="1" ht="15" customHeight="1" hidden="1">
      <c r="A35" s="210"/>
      <c r="B35" s="210"/>
      <c r="C35" s="210"/>
      <c r="D35" s="210"/>
      <c r="E35" s="210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6">
        <f>AD35*AY35*BQ35</f>
        <v>0</v>
      </c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</row>
    <row r="36" spans="1:135" s="5" customFormat="1" ht="15" customHeight="1" hidden="1">
      <c r="A36" s="250" t="s">
        <v>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2"/>
      <c r="AD36" s="211" t="s">
        <v>9</v>
      </c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 t="s">
        <v>9</v>
      </c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 t="s">
        <v>9</v>
      </c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6">
        <f>SUM(CI34:CI35)</f>
        <v>0</v>
      </c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</row>
    <row r="37" spans="1:135" s="5" customFormat="1" ht="15" customHeight="1" hidden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</row>
    <row r="38" spans="1:135" s="6" customFormat="1" ht="41.25" customHeight="1">
      <c r="A38" s="284" t="s">
        <v>199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</row>
    <row r="39" spans="1:135" s="2" customFormat="1" ht="10.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</row>
    <row r="40" spans="1:135" s="2" customFormat="1" ht="55.5" customHeight="1">
      <c r="A40" s="207" t="s">
        <v>0</v>
      </c>
      <c r="B40" s="208"/>
      <c r="C40" s="208"/>
      <c r="D40" s="208"/>
      <c r="E40" s="208"/>
      <c r="F40" s="207" t="s">
        <v>72</v>
      </c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9"/>
      <c r="BV40" s="207" t="s">
        <v>23</v>
      </c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9"/>
      <c r="CL40" s="207" t="s">
        <v>22</v>
      </c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9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</row>
    <row r="41" spans="1:135" ht="12.75">
      <c r="A41" s="212">
        <v>1</v>
      </c>
      <c r="B41" s="212"/>
      <c r="C41" s="212"/>
      <c r="D41" s="212"/>
      <c r="E41" s="212"/>
      <c r="F41" s="212">
        <v>2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>
        <v>3</v>
      </c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>
        <v>4</v>
      </c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</row>
    <row r="42" spans="1:135" s="2" customFormat="1" ht="15" customHeight="1">
      <c r="A42" s="210" t="s">
        <v>24</v>
      </c>
      <c r="B42" s="210"/>
      <c r="C42" s="210"/>
      <c r="D42" s="210"/>
      <c r="E42" s="210"/>
      <c r="F42" s="9"/>
      <c r="G42" s="228" t="s">
        <v>35</v>
      </c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9"/>
      <c r="BV42" s="211" t="s">
        <v>9</v>
      </c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6">
        <f>CL43</f>
        <v>126371.1086</v>
      </c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</row>
    <row r="43" spans="1:135" ht="12.75">
      <c r="A43" s="266" t="s">
        <v>25</v>
      </c>
      <c r="B43" s="214"/>
      <c r="C43" s="214"/>
      <c r="D43" s="214"/>
      <c r="E43" s="214"/>
      <c r="F43" s="11"/>
      <c r="G43" s="269" t="s">
        <v>2</v>
      </c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70"/>
      <c r="BV43" s="271">
        <f>DO20</f>
        <v>574414.13</v>
      </c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3"/>
      <c r="CL43" s="271">
        <f>BV43*22%</f>
        <v>126371.1086</v>
      </c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8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</row>
    <row r="44" spans="1:135" ht="12.75">
      <c r="A44" s="267"/>
      <c r="B44" s="268"/>
      <c r="C44" s="268"/>
      <c r="D44" s="268"/>
      <c r="E44" s="268"/>
      <c r="F44" s="10"/>
      <c r="G44" s="282" t="s">
        <v>36</v>
      </c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3"/>
      <c r="BV44" s="274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6"/>
      <c r="CL44" s="279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1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</row>
    <row r="45" spans="1:135" ht="13.5" customHeight="1">
      <c r="A45" s="210" t="s">
        <v>26</v>
      </c>
      <c r="B45" s="210"/>
      <c r="C45" s="210"/>
      <c r="D45" s="210"/>
      <c r="E45" s="210"/>
      <c r="F45" s="9"/>
      <c r="G45" s="264" t="s">
        <v>37</v>
      </c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5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</row>
    <row r="46" spans="1:135" ht="26.25" customHeight="1">
      <c r="A46" s="210" t="s">
        <v>27</v>
      </c>
      <c r="B46" s="210"/>
      <c r="C46" s="210"/>
      <c r="D46" s="210"/>
      <c r="E46" s="210"/>
      <c r="F46" s="9"/>
      <c r="G46" s="264" t="s">
        <v>38</v>
      </c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5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</row>
    <row r="47" spans="1:135" ht="26.25" customHeight="1">
      <c r="A47" s="210" t="s">
        <v>28</v>
      </c>
      <c r="B47" s="210"/>
      <c r="C47" s="210"/>
      <c r="D47" s="210"/>
      <c r="E47" s="210"/>
      <c r="F47" s="9"/>
      <c r="G47" s="228" t="s">
        <v>39</v>
      </c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9"/>
      <c r="BV47" s="211" t="s">
        <v>9</v>
      </c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6">
        <f>CL48+CL51</f>
        <v>17806.83803</v>
      </c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</row>
    <row r="48" spans="1:135" ht="12.75">
      <c r="A48" s="266" t="s">
        <v>29</v>
      </c>
      <c r="B48" s="214"/>
      <c r="C48" s="214"/>
      <c r="D48" s="214"/>
      <c r="E48" s="214"/>
      <c r="F48" s="11"/>
      <c r="G48" s="269" t="s">
        <v>2</v>
      </c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70"/>
      <c r="BV48" s="271">
        <f>DO20</f>
        <v>574414.13</v>
      </c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3"/>
      <c r="CL48" s="271">
        <f>BV48*2.9%</f>
        <v>16658.00977</v>
      </c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8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</row>
    <row r="49" spans="1:135" ht="25.5" customHeight="1">
      <c r="A49" s="267"/>
      <c r="B49" s="268"/>
      <c r="C49" s="268"/>
      <c r="D49" s="268"/>
      <c r="E49" s="268"/>
      <c r="F49" s="10"/>
      <c r="G49" s="282" t="s">
        <v>40</v>
      </c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3"/>
      <c r="BV49" s="274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6"/>
      <c r="CL49" s="279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1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</row>
    <row r="50" spans="1:135" ht="26.25" customHeight="1">
      <c r="A50" s="210" t="s">
        <v>30</v>
      </c>
      <c r="B50" s="210"/>
      <c r="C50" s="210"/>
      <c r="D50" s="210"/>
      <c r="E50" s="210"/>
      <c r="F50" s="9"/>
      <c r="G50" s="264" t="s">
        <v>41</v>
      </c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5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</row>
    <row r="51" spans="1:135" ht="27" customHeight="1">
      <c r="A51" s="210" t="s">
        <v>31</v>
      </c>
      <c r="B51" s="210"/>
      <c r="C51" s="210"/>
      <c r="D51" s="210"/>
      <c r="E51" s="210"/>
      <c r="F51" s="9"/>
      <c r="G51" s="264" t="s">
        <v>42</v>
      </c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5"/>
      <c r="BV51" s="216">
        <f>DO20</f>
        <v>574414.13</v>
      </c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6">
        <f>BV51*0.2%</f>
        <v>1148.82826</v>
      </c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</row>
    <row r="52" spans="1:135" ht="27" customHeight="1">
      <c r="A52" s="210" t="s">
        <v>32</v>
      </c>
      <c r="B52" s="210"/>
      <c r="C52" s="210"/>
      <c r="D52" s="210"/>
      <c r="E52" s="210"/>
      <c r="F52" s="9"/>
      <c r="G52" s="264" t="s">
        <v>43</v>
      </c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5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</row>
    <row r="53" spans="1:135" ht="27" customHeight="1">
      <c r="A53" s="210" t="s">
        <v>33</v>
      </c>
      <c r="B53" s="210"/>
      <c r="C53" s="210"/>
      <c r="D53" s="210"/>
      <c r="E53" s="210"/>
      <c r="F53" s="9"/>
      <c r="G53" s="264" t="s">
        <v>43</v>
      </c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5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</row>
    <row r="54" spans="1:135" ht="26.25" customHeight="1">
      <c r="A54" s="210" t="s">
        <v>34</v>
      </c>
      <c r="B54" s="210"/>
      <c r="C54" s="210"/>
      <c r="D54" s="210"/>
      <c r="E54" s="210"/>
      <c r="F54" s="9"/>
      <c r="G54" s="228" t="s">
        <v>44</v>
      </c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9"/>
      <c r="BV54" s="216">
        <f>DO20</f>
        <v>574414.13</v>
      </c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6">
        <f>BV54*5.1%</f>
        <v>29295.120629999998</v>
      </c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</row>
    <row r="55" spans="1:135" ht="13.5" customHeight="1">
      <c r="A55" s="210"/>
      <c r="B55" s="210"/>
      <c r="C55" s="210"/>
      <c r="D55" s="210"/>
      <c r="E55" s="210"/>
      <c r="F55" s="248" t="s">
        <v>8</v>
      </c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9"/>
      <c r="BV55" s="211" t="s">
        <v>9</v>
      </c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3">
        <f>CL42+CL47+CL54-559.25-4438.37</f>
        <v>168475.44726000002</v>
      </c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</row>
    <row r="56" spans="1:135" s="8" customFormat="1" ht="48" customHeight="1">
      <c r="A56" s="262" t="s">
        <v>208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</row>
    <row r="57" spans="1:135" s="8" customFormat="1" ht="17.25" customHeight="1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</row>
    <row r="58" spans="1:135" s="6" customFormat="1" ht="14.25">
      <c r="A58" s="220" t="s">
        <v>45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</row>
    <row r="59" spans="1:135" s="2" customFormat="1" ht="6" customHeight="1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</row>
    <row r="60" spans="1:135" s="6" customFormat="1" ht="15">
      <c r="A60" s="261" t="s">
        <v>11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6"/>
      <c r="CI60" s="256"/>
      <c r="CJ60" s="256"/>
      <c r="CK60" s="256"/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</row>
    <row r="61" spans="1:135" s="6" customFormat="1" ht="6" customHeigh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</row>
    <row r="62" spans="1:135" s="2" customFormat="1" ht="10.5" customHeight="1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</row>
    <row r="63" spans="1:135" s="3" customFormat="1" ht="45" customHeight="1">
      <c r="A63" s="207" t="s">
        <v>0</v>
      </c>
      <c r="B63" s="208"/>
      <c r="C63" s="208"/>
      <c r="D63" s="208"/>
      <c r="E63" s="208"/>
      <c r="F63" s="209"/>
      <c r="G63" s="207" t="s">
        <v>48</v>
      </c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9"/>
      <c r="BC63" s="207" t="s">
        <v>49</v>
      </c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9"/>
      <c r="BS63" s="207" t="s">
        <v>50</v>
      </c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9"/>
      <c r="CI63" s="207" t="s">
        <v>47</v>
      </c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9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</row>
    <row r="64" spans="1:135" s="4" customFormat="1" ht="12.75">
      <c r="A64" s="212">
        <v>1</v>
      </c>
      <c r="B64" s="212"/>
      <c r="C64" s="212"/>
      <c r="D64" s="212"/>
      <c r="E64" s="212"/>
      <c r="F64" s="212"/>
      <c r="G64" s="212">
        <v>2</v>
      </c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>
        <v>3</v>
      </c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>
        <v>4</v>
      </c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>
        <v>5</v>
      </c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</row>
    <row r="65" spans="1:135" s="5" customFormat="1" ht="15" customHeight="1">
      <c r="A65" s="210"/>
      <c r="B65" s="210"/>
      <c r="C65" s="210"/>
      <c r="D65" s="210"/>
      <c r="E65" s="210"/>
      <c r="F65" s="210"/>
      <c r="G65" s="215" t="s">
        <v>287</v>
      </c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>
        <f>109855.66+39190.63</f>
        <v>149046.29</v>
      </c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</row>
    <row r="66" spans="1:135" s="5" customFormat="1" ht="15" customHeight="1" hidden="1">
      <c r="A66" s="210"/>
      <c r="B66" s="210"/>
      <c r="C66" s="210"/>
      <c r="D66" s="210"/>
      <c r="E66" s="210"/>
      <c r="F66" s="210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</row>
    <row r="67" spans="1:135" s="5" customFormat="1" ht="15" customHeight="1">
      <c r="A67" s="210"/>
      <c r="B67" s="210"/>
      <c r="C67" s="210"/>
      <c r="D67" s="210"/>
      <c r="E67" s="210"/>
      <c r="F67" s="210"/>
      <c r="G67" s="218" t="s">
        <v>8</v>
      </c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9"/>
      <c r="BC67" s="211" t="s">
        <v>9</v>
      </c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 t="s">
        <v>9</v>
      </c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6">
        <f>CI65</f>
        <v>149046.29</v>
      </c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</row>
    <row r="68" spans="1:135" ht="12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8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</row>
    <row r="69" spans="1:135" s="6" customFormat="1" ht="14.25" hidden="1">
      <c r="A69" s="220" t="s">
        <v>51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</row>
    <row r="70" spans="1:135" s="2" customFormat="1" ht="6" customHeight="1" hidden="1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</row>
    <row r="71" spans="1:135" s="6" customFormat="1" ht="15" hidden="1">
      <c r="A71" s="260" t="s">
        <v>11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</row>
    <row r="72" spans="1:135" s="2" customFormat="1" ht="10.5" customHeight="1" hidden="1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</row>
    <row r="73" spans="1:135" s="3" customFormat="1" ht="55.5" customHeight="1" hidden="1">
      <c r="A73" s="207" t="s">
        <v>0</v>
      </c>
      <c r="B73" s="208"/>
      <c r="C73" s="208"/>
      <c r="D73" s="208"/>
      <c r="E73" s="208"/>
      <c r="F73" s="209"/>
      <c r="G73" s="207" t="s">
        <v>14</v>
      </c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9"/>
      <c r="BC73" s="207" t="s">
        <v>52</v>
      </c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9"/>
      <c r="BS73" s="207" t="s">
        <v>53</v>
      </c>
      <c r="BT73" s="208"/>
      <c r="BU73" s="208"/>
      <c r="BV73" s="208"/>
      <c r="BW73" s="208"/>
      <c r="BX73" s="208"/>
      <c r="BY73" s="208"/>
      <c r="BZ73" s="208"/>
      <c r="CA73" s="208"/>
      <c r="CB73" s="208"/>
      <c r="CC73" s="209"/>
      <c r="CD73" s="207" t="s">
        <v>77</v>
      </c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9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</row>
    <row r="74" spans="1:135" s="4" customFormat="1" ht="12.75" hidden="1">
      <c r="A74" s="212">
        <v>1</v>
      </c>
      <c r="B74" s="212"/>
      <c r="C74" s="212"/>
      <c r="D74" s="212"/>
      <c r="E74" s="212"/>
      <c r="F74" s="212"/>
      <c r="G74" s="212">
        <v>2</v>
      </c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>
        <v>3</v>
      </c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>
        <v>4</v>
      </c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>
        <v>5</v>
      </c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</row>
    <row r="75" spans="1:135" s="5" customFormat="1" ht="15" customHeight="1" hidden="1">
      <c r="A75" s="210"/>
      <c r="B75" s="210"/>
      <c r="C75" s="210"/>
      <c r="D75" s="210"/>
      <c r="E75" s="210"/>
      <c r="F75" s="210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</row>
    <row r="76" spans="1:135" s="5" customFormat="1" ht="15" customHeight="1" hidden="1">
      <c r="A76" s="210"/>
      <c r="B76" s="210"/>
      <c r="C76" s="210"/>
      <c r="D76" s="210"/>
      <c r="E76" s="210"/>
      <c r="F76" s="210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</row>
    <row r="77" spans="1:135" s="5" customFormat="1" ht="15" customHeight="1" hidden="1">
      <c r="A77" s="210"/>
      <c r="B77" s="210"/>
      <c r="C77" s="210"/>
      <c r="D77" s="210"/>
      <c r="E77" s="210"/>
      <c r="F77" s="210"/>
      <c r="G77" s="218" t="s">
        <v>8</v>
      </c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9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 t="s">
        <v>9</v>
      </c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6">
        <v>0</v>
      </c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</row>
    <row r="78" spans="1:135" s="2" customFormat="1" ht="12" customHeight="1" hidden="1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</row>
    <row r="79" spans="1:135" s="6" customFormat="1" ht="14.25" hidden="1">
      <c r="A79" s="220" t="s">
        <v>54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20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</row>
    <row r="80" spans="1:135" s="2" customFormat="1" ht="6" customHeight="1" hidden="1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</row>
    <row r="81" spans="1:135" s="6" customFormat="1" ht="15" hidden="1">
      <c r="A81" s="260" t="s">
        <v>11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7"/>
      <c r="BT81" s="257"/>
      <c r="BU81" s="257"/>
      <c r="BV81" s="257"/>
      <c r="BW81" s="257"/>
      <c r="BX81" s="257"/>
      <c r="BY81" s="257"/>
      <c r="BZ81" s="257"/>
      <c r="CA81" s="257"/>
      <c r="CB81" s="257"/>
      <c r="CC81" s="257"/>
      <c r="CD81" s="257"/>
      <c r="CE81" s="257"/>
      <c r="CF81" s="257"/>
      <c r="CG81" s="257"/>
      <c r="CH81" s="257"/>
      <c r="CI81" s="257"/>
      <c r="CJ81" s="257"/>
      <c r="CK81" s="257"/>
      <c r="CL81" s="257"/>
      <c r="CM81" s="257"/>
      <c r="CN81" s="257"/>
      <c r="CO81" s="257"/>
      <c r="CP81" s="257"/>
      <c r="CQ81" s="257"/>
      <c r="CR81" s="257"/>
      <c r="CS81" s="257"/>
      <c r="CT81" s="257"/>
      <c r="CU81" s="257"/>
      <c r="CV81" s="257"/>
      <c r="CW81" s="257"/>
      <c r="CX81" s="257"/>
      <c r="CY81" s="257"/>
      <c r="CZ81" s="25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</row>
    <row r="82" spans="1:135" s="2" customFormat="1" ht="15" customHeight="1" hidden="1">
      <c r="A82" s="259"/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</row>
    <row r="83" spans="1:135" s="3" customFormat="1" ht="45" customHeight="1" hidden="1">
      <c r="A83" s="207" t="s">
        <v>0</v>
      </c>
      <c r="B83" s="208"/>
      <c r="C83" s="208"/>
      <c r="D83" s="208"/>
      <c r="E83" s="208"/>
      <c r="F83" s="209"/>
      <c r="G83" s="207" t="s">
        <v>48</v>
      </c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9"/>
      <c r="BC83" s="207" t="s">
        <v>49</v>
      </c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9"/>
      <c r="BS83" s="207" t="s">
        <v>50</v>
      </c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9"/>
      <c r="CI83" s="207" t="s">
        <v>47</v>
      </c>
      <c r="CJ83" s="208"/>
      <c r="CK83" s="208"/>
      <c r="CL83" s="208"/>
      <c r="CM83" s="208"/>
      <c r="CN83" s="208"/>
      <c r="CO83" s="208"/>
      <c r="CP83" s="208"/>
      <c r="CQ83" s="208"/>
      <c r="CR83" s="208"/>
      <c r="CS83" s="208"/>
      <c r="CT83" s="208"/>
      <c r="CU83" s="208"/>
      <c r="CV83" s="208"/>
      <c r="CW83" s="208"/>
      <c r="CX83" s="208"/>
      <c r="CY83" s="208"/>
      <c r="CZ83" s="209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</row>
    <row r="84" spans="1:135" s="4" customFormat="1" ht="12.75" hidden="1">
      <c r="A84" s="212">
        <v>1</v>
      </c>
      <c r="B84" s="212"/>
      <c r="C84" s="212"/>
      <c r="D84" s="212"/>
      <c r="E84" s="212"/>
      <c r="F84" s="212"/>
      <c r="G84" s="212">
        <v>2</v>
      </c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>
        <v>3</v>
      </c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>
        <v>4</v>
      </c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>
        <v>5</v>
      </c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2"/>
      <c r="CW84" s="212"/>
      <c r="CX84" s="212"/>
      <c r="CY84" s="212"/>
      <c r="CZ84" s="212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</row>
    <row r="85" spans="1:135" s="5" customFormat="1" ht="15" customHeight="1" hidden="1">
      <c r="A85" s="210"/>
      <c r="B85" s="210"/>
      <c r="C85" s="210"/>
      <c r="D85" s="210"/>
      <c r="E85" s="210"/>
      <c r="F85" s="210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</row>
    <row r="86" spans="1:135" s="5" customFormat="1" ht="15" customHeight="1" hidden="1">
      <c r="A86" s="210"/>
      <c r="B86" s="210"/>
      <c r="C86" s="210"/>
      <c r="D86" s="210"/>
      <c r="E86" s="210"/>
      <c r="F86" s="210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</row>
    <row r="87" spans="1:135" s="5" customFormat="1" ht="15" customHeight="1" hidden="1">
      <c r="A87" s="210"/>
      <c r="B87" s="210"/>
      <c r="C87" s="210"/>
      <c r="D87" s="210"/>
      <c r="E87" s="210"/>
      <c r="F87" s="210"/>
      <c r="G87" s="218" t="s">
        <v>8</v>
      </c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9"/>
      <c r="BC87" s="211" t="s">
        <v>9</v>
      </c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 t="s">
        <v>9</v>
      </c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6">
        <v>0</v>
      </c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  <c r="DY87" s="217"/>
      <c r="DZ87" s="217"/>
      <c r="EA87" s="217"/>
      <c r="EB87" s="217"/>
      <c r="EC87" s="217"/>
      <c r="ED87" s="217"/>
      <c r="EE87" s="217"/>
    </row>
    <row r="88" spans="1:135" s="2" customFormat="1" ht="12" customHeight="1" hidden="1">
      <c r="A88" s="249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49"/>
      <c r="CY88" s="249"/>
      <c r="CZ88" s="249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17"/>
      <c r="DY88" s="217"/>
      <c r="DZ88" s="217"/>
      <c r="EA88" s="217"/>
      <c r="EB88" s="217"/>
      <c r="EC88" s="217"/>
      <c r="ED88" s="217"/>
      <c r="EE88" s="217"/>
    </row>
    <row r="89" spans="1:135" s="6" customFormat="1" ht="27" customHeight="1" hidden="1">
      <c r="A89" s="258" t="s">
        <v>207</v>
      </c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7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</row>
    <row r="90" spans="1:135" s="2" customFormat="1" ht="6" customHeight="1" hidden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</row>
    <row r="91" spans="1:135" s="6" customFormat="1" ht="15" hidden="1">
      <c r="A91" s="260" t="s">
        <v>11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57"/>
      <c r="CD91" s="257"/>
      <c r="CE91" s="257"/>
      <c r="CF91" s="257"/>
      <c r="CG91" s="257"/>
      <c r="CH91" s="257"/>
      <c r="CI91" s="257"/>
      <c r="CJ91" s="257"/>
      <c r="CK91" s="257"/>
      <c r="CL91" s="257"/>
      <c r="CM91" s="257"/>
      <c r="CN91" s="257"/>
      <c r="CO91" s="257"/>
      <c r="CP91" s="257"/>
      <c r="CQ91" s="257"/>
      <c r="CR91" s="257"/>
      <c r="CS91" s="257"/>
      <c r="CT91" s="257"/>
      <c r="CU91" s="257"/>
      <c r="CV91" s="257"/>
      <c r="CW91" s="257"/>
      <c r="CX91" s="257"/>
      <c r="CY91" s="257"/>
      <c r="CZ91" s="25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</row>
    <row r="92" spans="1:135" s="2" customFormat="1" ht="10.5" customHeight="1" hidden="1">
      <c r="A92" s="233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3"/>
      <c r="CL92" s="233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7"/>
      <c r="DP92" s="217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7"/>
      <c r="EE92" s="217"/>
    </row>
    <row r="93" spans="1:135" s="3" customFormat="1" ht="45" customHeight="1" hidden="1">
      <c r="A93" s="207" t="s">
        <v>0</v>
      </c>
      <c r="B93" s="208"/>
      <c r="C93" s="208"/>
      <c r="D93" s="208"/>
      <c r="E93" s="208"/>
      <c r="F93" s="209"/>
      <c r="G93" s="207" t="s">
        <v>48</v>
      </c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9"/>
      <c r="BC93" s="207" t="s">
        <v>49</v>
      </c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9"/>
      <c r="BS93" s="207" t="s">
        <v>50</v>
      </c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9"/>
      <c r="CI93" s="207" t="s">
        <v>47</v>
      </c>
      <c r="CJ93" s="208"/>
      <c r="CK93" s="208"/>
      <c r="CL93" s="208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9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</row>
    <row r="94" spans="1:135" s="4" customFormat="1" ht="12.75" hidden="1">
      <c r="A94" s="212">
        <v>1</v>
      </c>
      <c r="B94" s="212"/>
      <c r="C94" s="212"/>
      <c r="D94" s="212"/>
      <c r="E94" s="212"/>
      <c r="F94" s="212"/>
      <c r="G94" s="212">
        <v>2</v>
      </c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>
        <v>3</v>
      </c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>
        <v>4</v>
      </c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>
        <v>5</v>
      </c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</row>
    <row r="95" spans="1:135" s="5" customFormat="1" ht="15" customHeight="1" hidden="1">
      <c r="A95" s="210"/>
      <c r="B95" s="210"/>
      <c r="C95" s="210"/>
      <c r="D95" s="210"/>
      <c r="E95" s="210"/>
      <c r="F95" s="210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6"/>
      <c r="CU95" s="216"/>
      <c r="CV95" s="216"/>
      <c r="CW95" s="216"/>
      <c r="CX95" s="216"/>
      <c r="CY95" s="216"/>
      <c r="CZ95" s="216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  <c r="DP95" s="217"/>
      <c r="DQ95" s="217"/>
      <c r="DR95" s="217"/>
      <c r="DS95" s="217"/>
      <c r="DT95" s="217"/>
      <c r="DU95" s="217"/>
      <c r="DV95" s="217"/>
      <c r="DW95" s="217"/>
      <c r="DX95" s="217"/>
      <c r="DY95" s="217"/>
      <c r="DZ95" s="217"/>
      <c r="EA95" s="217"/>
      <c r="EB95" s="217"/>
      <c r="EC95" s="217"/>
      <c r="ED95" s="217"/>
      <c r="EE95" s="217"/>
    </row>
    <row r="96" spans="1:135" s="5" customFormat="1" ht="15" customHeight="1" hidden="1">
      <c r="A96" s="210"/>
      <c r="B96" s="210"/>
      <c r="C96" s="210"/>
      <c r="D96" s="210"/>
      <c r="E96" s="210"/>
      <c r="F96" s="210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16"/>
      <c r="CY96" s="216"/>
      <c r="CZ96" s="216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  <c r="DP96" s="217"/>
      <c r="DQ96" s="217"/>
      <c r="DR96" s="217"/>
      <c r="DS96" s="217"/>
      <c r="DT96" s="217"/>
      <c r="DU96" s="217"/>
      <c r="DV96" s="217"/>
      <c r="DW96" s="217"/>
      <c r="DX96" s="217"/>
      <c r="DY96" s="217"/>
      <c r="DZ96" s="217"/>
      <c r="EA96" s="217"/>
      <c r="EB96" s="217"/>
      <c r="EC96" s="217"/>
      <c r="ED96" s="217"/>
      <c r="EE96" s="217"/>
    </row>
    <row r="97" spans="1:135" s="5" customFormat="1" ht="15" customHeight="1" hidden="1">
      <c r="A97" s="210"/>
      <c r="B97" s="210"/>
      <c r="C97" s="210"/>
      <c r="D97" s="210"/>
      <c r="E97" s="210"/>
      <c r="F97" s="210"/>
      <c r="G97" s="218" t="s">
        <v>8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9"/>
      <c r="BC97" s="211" t="s">
        <v>9</v>
      </c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 t="s">
        <v>9</v>
      </c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16"/>
      <c r="CY97" s="216"/>
      <c r="CZ97" s="216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  <c r="DN97" s="217"/>
      <c r="DO97" s="217"/>
      <c r="DP97" s="217"/>
      <c r="DQ97" s="217"/>
      <c r="DR97" s="217"/>
      <c r="DS97" s="217"/>
      <c r="DT97" s="217"/>
      <c r="DU97" s="217"/>
      <c r="DV97" s="217"/>
      <c r="DW97" s="217"/>
      <c r="DX97" s="217"/>
      <c r="DY97" s="217"/>
      <c r="DZ97" s="217"/>
      <c r="EA97" s="217"/>
      <c r="EB97" s="217"/>
      <c r="EC97" s="217"/>
      <c r="ED97" s="217"/>
      <c r="EE97" s="217"/>
    </row>
    <row r="98" spans="1:135" s="5" customFormat="1" ht="15" customHeight="1" hidden="1">
      <c r="A98" s="214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4"/>
      <c r="CR98" s="214"/>
      <c r="CS98" s="214"/>
      <c r="CT98" s="214"/>
      <c r="CU98" s="214"/>
      <c r="CV98" s="214"/>
      <c r="CW98" s="214"/>
      <c r="CX98" s="214"/>
      <c r="CY98" s="214"/>
      <c r="CZ98" s="214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</row>
    <row r="99" spans="1:135" s="6" customFormat="1" ht="14.25" hidden="1">
      <c r="A99" s="220" t="s">
        <v>55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</row>
    <row r="100" spans="1:135" s="2" customFormat="1" ht="6" customHeight="1" hidden="1">
      <c r="A100" s="217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  <c r="DP100" s="217"/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</row>
    <row r="101" spans="1:135" s="6" customFormat="1" ht="15" hidden="1">
      <c r="A101" s="260" t="s">
        <v>11</v>
      </c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57" t="s">
        <v>165</v>
      </c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57"/>
      <c r="AY101" s="257"/>
      <c r="AZ101" s="257"/>
      <c r="BA101" s="257"/>
      <c r="BB101" s="257"/>
      <c r="BC101" s="257"/>
      <c r="BD101" s="257"/>
      <c r="BE101" s="257"/>
      <c r="BF101" s="257"/>
      <c r="BG101" s="257"/>
      <c r="BH101" s="257"/>
      <c r="BI101" s="257"/>
      <c r="BJ101" s="257"/>
      <c r="BK101" s="257"/>
      <c r="BL101" s="257"/>
      <c r="BM101" s="257"/>
      <c r="BN101" s="257"/>
      <c r="BO101" s="257"/>
      <c r="BP101" s="257"/>
      <c r="BQ101" s="257"/>
      <c r="BR101" s="257"/>
      <c r="BS101" s="257"/>
      <c r="BT101" s="257"/>
      <c r="BU101" s="257"/>
      <c r="BV101" s="257"/>
      <c r="BW101" s="257"/>
      <c r="BX101" s="257"/>
      <c r="BY101" s="257"/>
      <c r="BZ101" s="257"/>
      <c r="CA101" s="257"/>
      <c r="CB101" s="257"/>
      <c r="CC101" s="257"/>
      <c r="CD101" s="257"/>
      <c r="CE101" s="257"/>
      <c r="CF101" s="257"/>
      <c r="CG101" s="257"/>
      <c r="CH101" s="257"/>
      <c r="CI101" s="257"/>
      <c r="CJ101" s="257"/>
      <c r="CK101" s="257"/>
      <c r="CL101" s="257"/>
      <c r="CM101" s="257"/>
      <c r="CN101" s="257"/>
      <c r="CO101" s="257"/>
      <c r="CP101" s="257"/>
      <c r="CQ101" s="257"/>
      <c r="CR101" s="257"/>
      <c r="CS101" s="257"/>
      <c r="CT101" s="257"/>
      <c r="CU101" s="257"/>
      <c r="CV101" s="257"/>
      <c r="CW101" s="257"/>
      <c r="CX101" s="257"/>
      <c r="CY101" s="257"/>
      <c r="CZ101" s="25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17"/>
      <c r="ED101" s="217"/>
      <c r="EE101" s="217"/>
    </row>
    <row r="102" spans="1:135" s="2" customFormat="1" ht="10.5" customHeight="1" hidden="1">
      <c r="A102" s="217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7"/>
      <c r="DG102" s="217"/>
      <c r="DH102" s="217"/>
      <c r="DI102" s="217"/>
      <c r="DJ102" s="217"/>
      <c r="DK102" s="217"/>
      <c r="DL102" s="217"/>
      <c r="DM102" s="217"/>
      <c r="DN102" s="217"/>
      <c r="DO102" s="217"/>
      <c r="DP102" s="217"/>
      <c r="DQ102" s="217"/>
      <c r="DR102" s="217"/>
      <c r="DS102" s="217"/>
      <c r="DT102" s="217"/>
      <c r="DU102" s="217"/>
      <c r="DV102" s="217"/>
      <c r="DW102" s="217"/>
      <c r="DX102" s="217"/>
      <c r="DY102" s="217"/>
      <c r="DZ102" s="217"/>
      <c r="EA102" s="217"/>
      <c r="EB102" s="217"/>
      <c r="EC102" s="217"/>
      <c r="ED102" s="217"/>
      <c r="EE102" s="217"/>
    </row>
    <row r="103" spans="1:135" s="6" customFormat="1" ht="15" hidden="1">
      <c r="A103" s="217" t="s">
        <v>200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</row>
    <row r="104" spans="1:135" s="2" customFormat="1" ht="10.5" customHeight="1" hidden="1">
      <c r="A104" s="233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  <c r="BM104" s="233"/>
      <c r="BN104" s="233"/>
      <c r="BO104" s="233"/>
      <c r="BP104" s="233"/>
      <c r="BQ104" s="233"/>
      <c r="BR104" s="233"/>
      <c r="BS104" s="233"/>
      <c r="BT104" s="233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3"/>
      <c r="CL104" s="233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33"/>
      <c r="CY104" s="233"/>
      <c r="CZ104" s="233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</row>
    <row r="105" spans="1:135" s="3" customFormat="1" ht="45" customHeight="1" hidden="1">
      <c r="A105" s="235" t="s">
        <v>0</v>
      </c>
      <c r="B105" s="236"/>
      <c r="C105" s="236"/>
      <c r="D105" s="236"/>
      <c r="E105" s="236"/>
      <c r="F105" s="237"/>
      <c r="G105" s="235" t="s">
        <v>14</v>
      </c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7"/>
      <c r="AO105" s="235" t="s">
        <v>57</v>
      </c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7"/>
      <c r="BE105" s="235" t="s">
        <v>58</v>
      </c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7"/>
      <c r="BU105" s="235" t="s">
        <v>59</v>
      </c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7"/>
      <c r="CK105" s="235" t="s">
        <v>17</v>
      </c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</row>
    <row r="106" spans="1:135" s="4" customFormat="1" ht="12.75" hidden="1">
      <c r="A106" s="212">
        <v>1</v>
      </c>
      <c r="B106" s="212"/>
      <c r="C106" s="212"/>
      <c r="D106" s="212"/>
      <c r="E106" s="212"/>
      <c r="F106" s="212"/>
      <c r="G106" s="212">
        <v>2</v>
      </c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>
        <v>3</v>
      </c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>
        <v>4</v>
      </c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>
        <v>5</v>
      </c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>
        <v>6</v>
      </c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17"/>
      <c r="DX106" s="217"/>
      <c r="DY106" s="217"/>
      <c r="DZ106" s="217"/>
      <c r="EA106" s="217"/>
      <c r="EB106" s="217"/>
      <c r="EC106" s="217"/>
      <c r="ED106" s="217"/>
      <c r="EE106" s="217"/>
    </row>
    <row r="107" spans="1:135" s="5" customFormat="1" ht="15" customHeight="1" hidden="1">
      <c r="A107" s="210"/>
      <c r="B107" s="210"/>
      <c r="C107" s="210"/>
      <c r="D107" s="210"/>
      <c r="E107" s="210"/>
      <c r="F107" s="210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</row>
    <row r="108" spans="1:135" s="5" customFormat="1" ht="15" customHeight="1" hidden="1">
      <c r="A108" s="210"/>
      <c r="B108" s="210"/>
      <c r="C108" s="210"/>
      <c r="D108" s="210"/>
      <c r="E108" s="210"/>
      <c r="F108" s="210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6"/>
      <c r="DA108" s="217"/>
      <c r="DB108" s="217"/>
      <c r="DC108" s="217"/>
      <c r="DD108" s="217"/>
      <c r="DE108" s="217"/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</row>
    <row r="109" spans="1:135" s="5" customFormat="1" ht="15" customHeight="1" hidden="1">
      <c r="A109" s="210"/>
      <c r="B109" s="210"/>
      <c r="C109" s="210"/>
      <c r="D109" s="210"/>
      <c r="E109" s="210"/>
      <c r="F109" s="210"/>
      <c r="G109" s="241" t="s">
        <v>56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3"/>
      <c r="AO109" s="211" t="s">
        <v>9</v>
      </c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 t="s">
        <v>9</v>
      </c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 t="s">
        <v>9</v>
      </c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216"/>
      <c r="CV109" s="216"/>
      <c r="CW109" s="216"/>
      <c r="CX109" s="216"/>
      <c r="CY109" s="216"/>
      <c r="CZ109" s="216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</row>
    <row r="110" spans="1:135" s="5" customFormat="1" ht="11.25" customHeight="1" hidden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17"/>
      <c r="DZ110" s="217"/>
      <c r="EA110" s="217"/>
      <c r="EB110" s="217"/>
      <c r="EC110" s="217"/>
      <c r="ED110" s="217"/>
      <c r="EE110" s="217"/>
    </row>
    <row r="111" spans="1:135" s="6" customFormat="1" ht="15" hidden="1">
      <c r="A111" s="217" t="s">
        <v>201</v>
      </c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  <c r="EB111" s="217"/>
      <c r="EC111" s="217"/>
      <c r="ED111" s="217"/>
      <c r="EE111" s="217"/>
    </row>
    <row r="112" spans="1:135" s="2" customFormat="1" ht="10.5" customHeight="1" hidden="1">
      <c r="A112" s="233"/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3"/>
      <c r="CA112" s="233"/>
      <c r="CB112" s="233"/>
      <c r="CC112" s="233"/>
      <c r="CD112" s="233"/>
      <c r="CE112" s="233"/>
      <c r="CF112" s="233"/>
      <c r="CG112" s="233"/>
      <c r="CH112" s="233"/>
      <c r="CI112" s="233"/>
      <c r="CJ112" s="233"/>
      <c r="CK112" s="233"/>
      <c r="CL112" s="233"/>
      <c r="CM112" s="233"/>
      <c r="CN112" s="233"/>
      <c r="CO112" s="233"/>
      <c r="CP112" s="233"/>
      <c r="CQ112" s="233"/>
      <c r="CR112" s="233"/>
      <c r="CS112" s="233"/>
      <c r="CT112" s="233"/>
      <c r="CU112" s="233"/>
      <c r="CV112" s="233"/>
      <c r="CW112" s="233"/>
      <c r="CX112" s="233"/>
      <c r="CY112" s="233"/>
      <c r="CZ112" s="233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17"/>
      <c r="DZ112" s="217"/>
      <c r="EA112" s="217"/>
      <c r="EB112" s="217"/>
      <c r="EC112" s="217"/>
      <c r="ED112" s="217"/>
      <c r="EE112" s="217"/>
    </row>
    <row r="113" spans="1:135" s="3" customFormat="1" ht="45" customHeight="1" hidden="1">
      <c r="A113" s="207" t="s">
        <v>0</v>
      </c>
      <c r="B113" s="208"/>
      <c r="C113" s="208"/>
      <c r="D113" s="208"/>
      <c r="E113" s="208"/>
      <c r="F113" s="209"/>
      <c r="G113" s="207" t="s">
        <v>14</v>
      </c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9"/>
      <c r="BC113" s="207" t="s">
        <v>60</v>
      </c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9"/>
      <c r="BS113" s="207" t="s">
        <v>61</v>
      </c>
      <c r="BT113" s="208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09"/>
      <c r="CI113" s="207" t="s">
        <v>46</v>
      </c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9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7"/>
      <c r="DW113" s="217"/>
      <c r="DX113" s="217"/>
      <c r="DY113" s="217"/>
      <c r="DZ113" s="217"/>
      <c r="EA113" s="217"/>
      <c r="EB113" s="217"/>
      <c r="EC113" s="217"/>
      <c r="ED113" s="217"/>
      <c r="EE113" s="217"/>
    </row>
    <row r="114" spans="1:135" s="4" customFormat="1" ht="12.75" hidden="1">
      <c r="A114" s="212">
        <v>1</v>
      </c>
      <c r="B114" s="212"/>
      <c r="C114" s="212"/>
      <c r="D114" s="212"/>
      <c r="E114" s="212"/>
      <c r="F114" s="212"/>
      <c r="G114" s="212">
        <v>2</v>
      </c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>
        <v>3</v>
      </c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>
        <v>4</v>
      </c>
      <c r="BT114" s="212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>
        <v>5</v>
      </c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  <c r="DP114" s="217"/>
      <c r="DQ114" s="217"/>
      <c r="DR114" s="217"/>
      <c r="DS114" s="217"/>
      <c r="DT114" s="217"/>
      <c r="DU114" s="217"/>
      <c r="DV114" s="217"/>
      <c r="DW114" s="217"/>
      <c r="DX114" s="217"/>
      <c r="DY114" s="217"/>
      <c r="DZ114" s="217"/>
      <c r="EA114" s="217"/>
      <c r="EB114" s="217"/>
      <c r="EC114" s="217"/>
      <c r="ED114" s="217"/>
      <c r="EE114" s="217"/>
    </row>
    <row r="115" spans="1:135" s="5" customFormat="1" ht="15" customHeight="1" hidden="1">
      <c r="A115" s="210"/>
      <c r="B115" s="210"/>
      <c r="C115" s="210"/>
      <c r="D115" s="210"/>
      <c r="E115" s="210"/>
      <c r="F115" s="210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211"/>
      <c r="CI115" s="211"/>
      <c r="CJ115" s="211"/>
      <c r="CK115" s="211"/>
      <c r="CL115" s="211"/>
      <c r="CM115" s="211"/>
      <c r="CN115" s="211"/>
      <c r="CO115" s="211"/>
      <c r="CP115" s="211"/>
      <c r="CQ115" s="211"/>
      <c r="CR115" s="211"/>
      <c r="CS115" s="211"/>
      <c r="CT115" s="211"/>
      <c r="CU115" s="211"/>
      <c r="CV115" s="211"/>
      <c r="CW115" s="211"/>
      <c r="CX115" s="211"/>
      <c r="CY115" s="211"/>
      <c r="CZ115" s="211"/>
      <c r="DA115" s="217"/>
      <c r="DB115" s="217"/>
      <c r="DC115" s="217"/>
      <c r="DD115" s="217"/>
      <c r="DE115" s="217"/>
      <c r="DF115" s="217"/>
      <c r="DG115" s="217"/>
      <c r="DH115" s="217"/>
      <c r="DI115" s="217"/>
      <c r="DJ115" s="217"/>
      <c r="DK115" s="217"/>
      <c r="DL115" s="217"/>
      <c r="DM115" s="217"/>
      <c r="DN115" s="217"/>
      <c r="DO115" s="217"/>
      <c r="DP115" s="217"/>
      <c r="DQ115" s="217"/>
      <c r="DR115" s="217"/>
      <c r="DS115" s="217"/>
      <c r="DT115" s="217"/>
      <c r="DU115" s="217"/>
      <c r="DV115" s="217"/>
      <c r="DW115" s="217"/>
      <c r="DX115" s="217"/>
      <c r="DY115" s="217"/>
      <c r="DZ115" s="217"/>
      <c r="EA115" s="217"/>
      <c r="EB115" s="217"/>
      <c r="EC115" s="217"/>
      <c r="ED115" s="217"/>
      <c r="EE115" s="217"/>
    </row>
    <row r="116" spans="1:135" s="5" customFormat="1" ht="15" customHeight="1" hidden="1">
      <c r="A116" s="210"/>
      <c r="B116" s="210"/>
      <c r="C116" s="210"/>
      <c r="D116" s="210"/>
      <c r="E116" s="210"/>
      <c r="F116" s="210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17"/>
      <c r="EE116" s="217"/>
    </row>
    <row r="117" spans="1:135" s="5" customFormat="1" ht="15" customHeight="1" hidden="1">
      <c r="A117" s="210"/>
      <c r="B117" s="210"/>
      <c r="C117" s="210"/>
      <c r="D117" s="210"/>
      <c r="E117" s="210"/>
      <c r="F117" s="210"/>
      <c r="G117" s="218" t="s">
        <v>8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9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211"/>
      <c r="CI117" s="211"/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1"/>
      <c r="CU117" s="211"/>
      <c r="CV117" s="211"/>
      <c r="CW117" s="211"/>
      <c r="CX117" s="211"/>
      <c r="CY117" s="211"/>
      <c r="CZ117" s="211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  <c r="DP117" s="217"/>
      <c r="DQ117" s="217"/>
      <c r="DR117" s="217"/>
      <c r="DS117" s="217"/>
      <c r="DT117" s="217"/>
      <c r="DU117" s="217"/>
      <c r="DV117" s="217"/>
      <c r="DW117" s="217"/>
      <c r="DX117" s="217"/>
      <c r="DY117" s="217"/>
      <c r="DZ117" s="217"/>
      <c r="EA117" s="217"/>
      <c r="EB117" s="217"/>
      <c r="EC117" s="217"/>
      <c r="ED117" s="217"/>
      <c r="EE117" s="217"/>
    </row>
    <row r="118" spans="1:135" s="5" customFormat="1" ht="12.75" customHeight="1" hidden="1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  <c r="BI118" s="214"/>
      <c r="BJ118" s="214"/>
      <c r="BK118" s="214"/>
      <c r="BL118" s="214"/>
      <c r="BM118" s="214"/>
      <c r="BN118" s="214"/>
      <c r="BO118" s="214"/>
      <c r="BP118" s="214"/>
      <c r="BQ118" s="214"/>
      <c r="BR118" s="214"/>
      <c r="BS118" s="214"/>
      <c r="BT118" s="214"/>
      <c r="BU118" s="214"/>
      <c r="BV118" s="214"/>
      <c r="BW118" s="214"/>
      <c r="BX118" s="214"/>
      <c r="BY118" s="214"/>
      <c r="BZ118" s="214"/>
      <c r="CA118" s="214"/>
      <c r="CB118" s="214"/>
      <c r="CC118" s="214"/>
      <c r="CD118" s="214"/>
      <c r="CE118" s="214"/>
      <c r="CF118" s="214"/>
      <c r="CG118" s="214"/>
      <c r="CH118" s="214"/>
      <c r="CI118" s="214"/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4"/>
      <c r="CT118" s="214"/>
      <c r="CU118" s="214"/>
      <c r="CV118" s="214"/>
      <c r="CW118" s="214"/>
      <c r="CX118" s="214"/>
      <c r="CY118" s="214"/>
      <c r="CZ118" s="214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  <c r="DP118" s="217"/>
      <c r="DQ118" s="217"/>
      <c r="DR118" s="217"/>
      <c r="DS118" s="217"/>
      <c r="DT118" s="217"/>
      <c r="DU118" s="217"/>
      <c r="DV118" s="217"/>
      <c r="DW118" s="217"/>
      <c r="DX118" s="217"/>
      <c r="DY118" s="217"/>
      <c r="DZ118" s="217"/>
      <c r="EA118" s="217"/>
      <c r="EB118" s="217"/>
      <c r="EC118" s="217"/>
      <c r="ED118" s="217"/>
      <c r="EE118" s="217"/>
    </row>
    <row r="119" spans="1:135" s="6" customFormat="1" ht="15" hidden="1">
      <c r="A119" s="217" t="s">
        <v>202</v>
      </c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  <c r="DP119" s="217"/>
      <c r="DQ119" s="217"/>
      <c r="DR119" s="217"/>
      <c r="DS119" s="217"/>
      <c r="DT119" s="217"/>
      <c r="DU119" s="217"/>
      <c r="DV119" s="217"/>
      <c r="DW119" s="217"/>
      <c r="DX119" s="217"/>
      <c r="DY119" s="217"/>
      <c r="DZ119" s="217"/>
      <c r="EA119" s="217"/>
      <c r="EB119" s="217"/>
      <c r="EC119" s="217"/>
      <c r="ED119" s="217"/>
      <c r="EE119" s="217"/>
    </row>
    <row r="120" spans="1:135" s="2" customFormat="1" ht="10.5" customHeight="1" hidden="1">
      <c r="A120" s="233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233"/>
      <c r="BJ120" s="233"/>
      <c r="BK120" s="233"/>
      <c r="BL120" s="233"/>
      <c r="BM120" s="233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  <c r="CO120" s="233"/>
      <c r="CP120" s="233"/>
      <c r="CQ120" s="233"/>
      <c r="CR120" s="233"/>
      <c r="CS120" s="233"/>
      <c r="CT120" s="233"/>
      <c r="CU120" s="233"/>
      <c r="CV120" s="233"/>
      <c r="CW120" s="233"/>
      <c r="CX120" s="233"/>
      <c r="CY120" s="233"/>
      <c r="CZ120" s="233"/>
      <c r="DA120" s="217"/>
      <c r="DB120" s="217"/>
      <c r="DC120" s="217"/>
      <c r="DD120" s="217"/>
      <c r="DE120" s="217"/>
      <c r="DF120" s="217"/>
      <c r="DG120" s="217"/>
      <c r="DH120" s="217"/>
      <c r="DI120" s="217"/>
      <c r="DJ120" s="217"/>
      <c r="DK120" s="217"/>
      <c r="DL120" s="217"/>
      <c r="DM120" s="217"/>
      <c r="DN120" s="217"/>
      <c r="DO120" s="217"/>
      <c r="DP120" s="217"/>
      <c r="DQ120" s="217"/>
      <c r="DR120" s="217"/>
      <c r="DS120" s="217"/>
      <c r="DT120" s="217"/>
      <c r="DU120" s="217"/>
      <c r="DV120" s="217"/>
      <c r="DW120" s="217"/>
      <c r="DX120" s="217"/>
      <c r="DY120" s="217"/>
      <c r="DZ120" s="217"/>
      <c r="EA120" s="217"/>
      <c r="EB120" s="217"/>
      <c r="EC120" s="217"/>
      <c r="ED120" s="217"/>
      <c r="EE120" s="217"/>
    </row>
    <row r="121" spans="1:135" s="3" customFormat="1" ht="45" customHeight="1" hidden="1">
      <c r="A121" s="235" t="s">
        <v>0</v>
      </c>
      <c r="B121" s="236"/>
      <c r="C121" s="236"/>
      <c r="D121" s="236"/>
      <c r="E121" s="236"/>
      <c r="F121" s="237"/>
      <c r="G121" s="235" t="s">
        <v>48</v>
      </c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7"/>
      <c r="AO121" s="235" t="s">
        <v>62</v>
      </c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7"/>
      <c r="BE121" s="235" t="s">
        <v>63</v>
      </c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7"/>
      <c r="BU121" s="235" t="s">
        <v>64</v>
      </c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7"/>
      <c r="CK121" s="235" t="s">
        <v>65</v>
      </c>
      <c r="CL121" s="236"/>
      <c r="CM121" s="236"/>
      <c r="CN121" s="236"/>
      <c r="CO121" s="236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36"/>
      <c r="CZ121" s="237"/>
      <c r="DA121" s="217"/>
      <c r="DB121" s="217"/>
      <c r="DC121" s="217"/>
      <c r="DD121" s="217"/>
      <c r="DE121" s="217"/>
      <c r="DF121" s="217"/>
      <c r="DG121" s="217"/>
      <c r="DH121" s="217"/>
      <c r="DI121" s="217"/>
      <c r="DJ121" s="217"/>
      <c r="DK121" s="217"/>
      <c r="DL121" s="217"/>
      <c r="DM121" s="217"/>
      <c r="DN121" s="217"/>
      <c r="DO121" s="217"/>
      <c r="DP121" s="217"/>
      <c r="DQ121" s="217"/>
      <c r="DR121" s="217"/>
      <c r="DS121" s="217"/>
      <c r="DT121" s="217"/>
      <c r="DU121" s="217"/>
      <c r="DV121" s="217"/>
      <c r="DW121" s="217"/>
      <c r="DX121" s="217"/>
      <c r="DY121" s="217"/>
      <c r="DZ121" s="217"/>
      <c r="EA121" s="217"/>
      <c r="EB121" s="217"/>
      <c r="EC121" s="217"/>
      <c r="ED121" s="217"/>
      <c r="EE121" s="217"/>
    </row>
    <row r="122" spans="1:135" s="4" customFormat="1" ht="12.75" hidden="1">
      <c r="A122" s="212">
        <v>1</v>
      </c>
      <c r="B122" s="212"/>
      <c r="C122" s="212"/>
      <c r="D122" s="212"/>
      <c r="E122" s="212"/>
      <c r="F122" s="212"/>
      <c r="G122" s="212">
        <v>2</v>
      </c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>
        <v>4</v>
      </c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>
        <v>5</v>
      </c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2"/>
      <c r="BP122" s="212"/>
      <c r="BQ122" s="212"/>
      <c r="BR122" s="212"/>
      <c r="BS122" s="212"/>
      <c r="BT122" s="212"/>
      <c r="BU122" s="212">
        <v>6</v>
      </c>
      <c r="BV122" s="212"/>
      <c r="BW122" s="212"/>
      <c r="BX122" s="212"/>
      <c r="BY122" s="212"/>
      <c r="BZ122" s="212"/>
      <c r="CA122" s="212"/>
      <c r="CB122" s="212"/>
      <c r="CC122" s="212"/>
      <c r="CD122" s="212"/>
      <c r="CE122" s="212"/>
      <c r="CF122" s="212"/>
      <c r="CG122" s="212"/>
      <c r="CH122" s="212"/>
      <c r="CI122" s="212"/>
      <c r="CJ122" s="212"/>
      <c r="CK122" s="212">
        <v>6</v>
      </c>
      <c r="CL122" s="212"/>
      <c r="CM122" s="212"/>
      <c r="CN122" s="212"/>
      <c r="CO122" s="212"/>
      <c r="CP122" s="212"/>
      <c r="CQ122" s="212"/>
      <c r="CR122" s="212"/>
      <c r="CS122" s="212"/>
      <c r="CT122" s="212"/>
      <c r="CU122" s="212"/>
      <c r="CV122" s="212"/>
      <c r="CW122" s="212"/>
      <c r="CX122" s="212"/>
      <c r="CY122" s="212"/>
      <c r="CZ122" s="212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17"/>
      <c r="DX122" s="217"/>
      <c r="DY122" s="217"/>
      <c r="DZ122" s="217"/>
      <c r="EA122" s="217"/>
      <c r="EB122" s="217"/>
      <c r="EC122" s="217"/>
      <c r="ED122" s="217"/>
      <c r="EE122" s="217"/>
    </row>
    <row r="123" spans="1:135" s="5" customFormat="1" ht="15" customHeight="1" hidden="1">
      <c r="A123" s="210"/>
      <c r="B123" s="210"/>
      <c r="C123" s="210"/>
      <c r="D123" s="210"/>
      <c r="E123" s="210"/>
      <c r="F123" s="210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211"/>
      <c r="CI123" s="211"/>
      <c r="CJ123" s="211"/>
      <c r="CK123" s="211"/>
      <c r="CL123" s="211"/>
      <c r="CM123" s="211"/>
      <c r="CN123" s="211"/>
      <c r="CO123" s="211"/>
      <c r="CP123" s="211"/>
      <c r="CQ123" s="211"/>
      <c r="CR123" s="211"/>
      <c r="CS123" s="211"/>
      <c r="CT123" s="211"/>
      <c r="CU123" s="211"/>
      <c r="CV123" s="211"/>
      <c r="CW123" s="211"/>
      <c r="CX123" s="211"/>
      <c r="CY123" s="211"/>
      <c r="CZ123" s="211"/>
      <c r="DA123" s="217"/>
      <c r="DB123" s="217"/>
      <c r="DC123" s="217"/>
      <c r="DD123" s="217"/>
      <c r="DE123" s="217"/>
      <c r="DF123" s="217"/>
      <c r="DG123" s="217"/>
      <c r="DH123" s="217"/>
      <c r="DI123" s="217"/>
      <c r="DJ123" s="217"/>
      <c r="DK123" s="217"/>
      <c r="DL123" s="217"/>
      <c r="DM123" s="217"/>
      <c r="DN123" s="217"/>
      <c r="DO123" s="217"/>
      <c r="DP123" s="217"/>
      <c r="DQ123" s="217"/>
      <c r="DR123" s="217"/>
      <c r="DS123" s="217"/>
      <c r="DT123" s="217"/>
      <c r="DU123" s="217"/>
      <c r="DV123" s="217"/>
      <c r="DW123" s="217"/>
      <c r="DX123" s="217"/>
      <c r="DY123" s="217"/>
      <c r="DZ123" s="217"/>
      <c r="EA123" s="217"/>
      <c r="EB123" s="217"/>
      <c r="EC123" s="217"/>
      <c r="ED123" s="217"/>
      <c r="EE123" s="217"/>
    </row>
    <row r="124" spans="1:135" s="5" customFormat="1" ht="15" customHeight="1" hidden="1">
      <c r="A124" s="210"/>
      <c r="B124" s="210"/>
      <c r="C124" s="210"/>
      <c r="D124" s="210"/>
      <c r="E124" s="210"/>
      <c r="F124" s="210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211"/>
      <c r="CD124" s="211"/>
      <c r="CE124" s="211"/>
      <c r="CF124" s="211"/>
      <c r="CG124" s="211"/>
      <c r="CH124" s="211"/>
      <c r="CI124" s="211"/>
      <c r="CJ124" s="211"/>
      <c r="CK124" s="211"/>
      <c r="CL124" s="211"/>
      <c r="CM124" s="211"/>
      <c r="CN124" s="211"/>
      <c r="CO124" s="211"/>
      <c r="CP124" s="211"/>
      <c r="CQ124" s="211"/>
      <c r="CR124" s="211"/>
      <c r="CS124" s="211"/>
      <c r="CT124" s="211"/>
      <c r="CU124" s="211"/>
      <c r="CV124" s="211"/>
      <c r="CW124" s="211"/>
      <c r="CX124" s="211"/>
      <c r="CY124" s="211"/>
      <c r="CZ124" s="211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7"/>
      <c r="DU124" s="217"/>
      <c r="DV124" s="217"/>
      <c r="DW124" s="217"/>
      <c r="DX124" s="217"/>
      <c r="DY124" s="217"/>
      <c r="DZ124" s="217"/>
      <c r="EA124" s="217"/>
      <c r="EB124" s="217"/>
      <c r="EC124" s="217"/>
      <c r="ED124" s="217"/>
      <c r="EE124" s="217"/>
    </row>
    <row r="125" spans="1:135" s="5" customFormat="1" ht="15" customHeight="1" hidden="1">
      <c r="A125" s="210"/>
      <c r="B125" s="210"/>
      <c r="C125" s="210"/>
      <c r="D125" s="210"/>
      <c r="E125" s="210"/>
      <c r="F125" s="210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  <c r="CT125" s="211"/>
      <c r="CU125" s="211"/>
      <c r="CV125" s="211"/>
      <c r="CW125" s="211"/>
      <c r="CX125" s="211"/>
      <c r="CY125" s="211"/>
      <c r="CZ125" s="211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7"/>
      <c r="DU125" s="217"/>
      <c r="DV125" s="217"/>
      <c r="DW125" s="217"/>
      <c r="DX125" s="217"/>
      <c r="DY125" s="217"/>
      <c r="DZ125" s="217"/>
      <c r="EA125" s="217"/>
      <c r="EB125" s="217"/>
      <c r="EC125" s="217"/>
      <c r="ED125" s="217"/>
      <c r="EE125" s="217"/>
    </row>
    <row r="126" spans="1:135" s="5" customFormat="1" ht="15" customHeight="1" hidden="1">
      <c r="A126" s="210"/>
      <c r="B126" s="210"/>
      <c r="C126" s="210"/>
      <c r="D126" s="210"/>
      <c r="E126" s="210"/>
      <c r="F126" s="210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  <c r="BI126" s="211"/>
      <c r="BJ126" s="211"/>
      <c r="BK126" s="211"/>
      <c r="BL126" s="21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211"/>
      <c r="CD126" s="211"/>
      <c r="CE126" s="211"/>
      <c r="CF126" s="211"/>
      <c r="CG126" s="211"/>
      <c r="CH126" s="211"/>
      <c r="CI126" s="211"/>
      <c r="CJ126" s="211"/>
      <c r="CK126" s="211"/>
      <c r="CL126" s="211"/>
      <c r="CM126" s="211"/>
      <c r="CN126" s="211"/>
      <c r="CO126" s="211"/>
      <c r="CP126" s="211"/>
      <c r="CQ126" s="211"/>
      <c r="CR126" s="211"/>
      <c r="CS126" s="211"/>
      <c r="CT126" s="211"/>
      <c r="CU126" s="211"/>
      <c r="CV126" s="211"/>
      <c r="CW126" s="211"/>
      <c r="CX126" s="211"/>
      <c r="CY126" s="211"/>
      <c r="CZ126" s="211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17"/>
      <c r="DX126" s="217"/>
      <c r="DY126" s="217"/>
      <c r="DZ126" s="217"/>
      <c r="EA126" s="217"/>
      <c r="EB126" s="217"/>
      <c r="EC126" s="217"/>
      <c r="ED126" s="217"/>
      <c r="EE126" s="217"/>
    </row>
    <row r="127" spans="1:135" s="5" customFormat="1" ht="15" customHeight="1" hidden="1">
      <c r="A127" s="210"/>
      <c r="B127" s="210"/>
      <c r="C127" s="210"/>
      <c r="D127" s="210"/>
      <c r="E127" s="210"/>
      <c r="F127" s="210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211"/>
      <c r="CD127" s="211"/>
      <c r="CE127" s="211"/>
      <c r="CF127" s="211"/>
      <c r="CG127" s="211"/>
      <c r="CH127" s="211"/>
      <c r="CI127" s="211"/>
      <c r="CJ127" s="211"/>
      <c r="CK127" s="211"/>
      <c r="CL127" s="211"/>
      <c r="CM127" s="211"/>
      <c r="CN127" s="211"/>
      <c r="CO127" s="211"/>
      <c r="CP127" s="211"/>
      <c r="CQ127" s="211"/>
      <c r="CR127" s="211"/>
      <c r="CS127" s="211"/>
      <c r="CT127" s="211"/>
      <c r="CU127" s="211"/>
      <c r="CV127" s="211"/>
      <c r="CW127" s="211"/>
      <c r="CX127" s="211"/>
      <c r="CY127" s="211"/>
      <c r="CZ127" s="211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  <c r="DP127" s="217"/>
      <c r="DQ127" s="217"/>
      <c r="DR127" s="217"/>
      <c r="DS127" s="217"/>
      <c r="DT127" s="217"/>
      <c r="DU127" s="217"/>
      <c r="DV127" s="217"/>
      <c r="DW127" s="217"/>
      <c r="DX127" s="217"/>
      <c r="DY127" s="217"/>
      <c r="DZ127" s="217"/>
      <c r="EA127" s="217"/>
      <c r="EB127" s="217"/>
      <c r="EC127" s="217"/>
      <c r="ED127" s="217"/>
      <c r="EE127" s="217"/>
    </row>
    <row r="128" spans="1:135" s="5" customFormat="1" ht="15" customHeight="1" hidden="1">
      <c r="A128" s="210"/>
      <c r="B128" s="210"/>
      <c r="C128" s="210"/>
      <c r="D128" s="210"/>
      <c r="E128" s="210"/>
      <c r="F128" s="210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211"/>
      <c r="CI128" s="211"/>
      <c r="CJ128" s="211"/>
      <c r="CK128" s="211"/>
      <c r="CL128" s="211"/>
      <c r="CM128" s="211"/>
      <c r="CN128" s="211"/>
      <c r="CO128" s="211"/>
      <c r="CP128" s="211"/>
      <c r="CQ128" s="211"/>
      <c r="CR128" s="211"/>
      <c r="CS128" s="211"/>
      <c r="CT128" s="211"/>
      <c r="CU128" s="211"/>
      <c r="CV128" s="211"/>
      <c r="CW128" s="211"/>
      <c r="CX128" s="211"/>
      <c r="CY128" s="211"/>
      <c r="CZ128" s="211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/>
      <c r="EA128" s="217"/>
      <c r="EB128" s="217"/>
      <c r="EC128" s="217"/>
      <c r="ED128" s="217"/>
      <c r="EE128" s="217"/>
    </row>
    <row r="129" spans="1:135" s="5" customFormat="1" ht="15" customHeight="1" hidden="1">
      <c r="A129" s="210"/>
      <c r="B129" s="210"/>
      <c r="C129" s="210"/>
      <c r="D129" s="210"/>
      <c r="E129" s="210"/>
      <c r="F129" s="210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211"/>
      <c r="CI129" s="211"/>
      <c r="CJ129" s="211"/>
      <c r="CK129" s="211"/>
      <c r="CL129" s="211"/>
      <c r="CM129" s="211"/>
      <c r="CN129" s="211"/>
      <c r="CO129" s="211"/>
      <c r="CP129" s="211"/>
      <c r="CQ129" s="211"/>
      <c r="CR129" s="211"/>
      <c r="CS129" s="211"/>
      <c r="CT129" s="211"/>
      <c r="CU129" s="211"/>
      <c r="CV129" s="211"/>
      <c r="CW129" s="211"/>
      <c r="CX129" s="211"/>
      <c r="CY129" s="211"/>
      <c r="CZ129" s="211"/>
      <c r="DA129" s="217"/>
      <c r="DB129" s="217"/>
      <c r="DC129" s="217"/>
      <c r="DD129" s="217"/>
      <c r="DE129" s="217"/>
      <c r="DF129" s="217"/>
      <c r="DG129" s="217"/>
      <c r="DH129" s="217"/>
      <c r="DI129" s="217"/>
      <c r="DJ129" s="217"/>
      <c r="DK129" s="217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7"/>
      <c r="DW129" s="217"/>
      <c r="DX129" s="217"/>
      <c r="DY129" s="217"/>
      <c r="DZ129" s="217"/>
      <c r="EA129" s="217"/>
      <c r="EB129" s="217"/>
      <c r="EC129" s="217"/>
      <c r="ED129" s="217"/>
      <c r="EE129" s="217"/>
    </row>
    <row r="130" spans="1:135" s="5" customFormat="1" ht="15" customHeight="1" hidden="1">
      <c r="A130" s="210"/>
      <c r="B130" s="210"/>
      <c r="C130" s="210"/>
      <c r="D130" s="210"/>
      <c r="E130" s="210"/>
      <c r="F130" s="210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211"/>
      <c r="CD130" s="211"/>
      <c r="CE130" s="211"/>
      <c r="CF130" s="211"/>
      <c r="CG130" s="211"/>
      <c r="CH130" s="211"/>
      <c r="CI130" s="211"/>
      <c r="CJ130" s="211"/>
      <c r="CK130" s="211"/>
      <c r="CL130" s="211"/>
      <c r="CM130" s="211"/>
      <c r="CN130" s="211"/>
      <c r="CO130" s="211"/>
      <c r="CP130" s="211"/>
      <c r="CQ130" s="211"/>
      <c r="CR130" s="211"/>
      <c r="CS130" s="211"/>
      <c r="CT130" s="211"/>
      <c r="CU130" s="211"/>
      <c r="CV130" s="211"/>
      <c r="CW130" s="211"/>
      <c r="CX130" s="211"/>
      <c r="CY130" s="211"/>
      <c r="CZ130" s="211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</row>
    <row r="131" spans="1:135" s="5" customFormat="1" ht="15" customHeight="1" hidden="1">
      <c r="A131" s="210"/>
      <c r="B131" s="210"/>
      <c r="C131" s="210"/>
      <c r="D131" s="210"/>
      <c r="E131" s="210"/>
      <c r="F131" s="210"/>
      <c r="G131" s="248" t="s">
        <v>8</v>
      </c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9"/>
      <c r="AO131" s="211" t="s">
        <v>9</v>
      </c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 t="s">
        <v>9</v>
      </c>
      <c r="BF131" s="211"/>
      <c r="BG131" s="211"/>
      <c r="BH131" s="211"/>
      <c r="BI131" s="211"/>
      <c r="BJ131" s="211"/>
      <c r="BK131" s="211"/>
      <c r="BL131" s="211"/>
      <c r="BM131" s="211"/>
      <c r="BN131" s="211"/>
      <c r="BO131" s="211"/>
      <c r="BP131" s="211"/>
      <c r="BQ131" s="211"/>
      <c r="BR131" s="211"/>
      <c r="BS131" s="211"/>
      <c r="BT131" s="211"/>
      <c r="BU131" s="211" t="s">
        <v>9</v>
      </c>
      <c r="BV131" s="211"/>
      <c r="BW131" s="211"/>
      <c r="BX131" s="211"/>
      <c r="BY131" s="211"/>
      <c r="BZ131" s="211"/>
      <c r="CA131" s="211"/>
      <c r="CB131" s="211"/>
      <c r="CC131" s="211"/>
      <c r="CD131" s="211"/>
      <c r="CE131" s="211"/>
      <c r="CF131" s="211"/>
      <c r="CG131" s="211"/>
      <c r="CH131" s="211"/>
      <c r="CI131" s="211"/>
      <c r="CJ131" s="211"/>
      <c r="CK131" s="211"/>
      <c r="CL131" s="211"/>
      <c r="CM131" s="211"/>
      <c r="CN131" s="211"/>
      <c r="CO131" s="211"/>
      <c r="CP131" s="211"/>
      <c r="CQ131" s="211"/>
      <c r="CR131" s="211"/>
      <c r="CS131" s="211"/>
      <c r="CT131" s="211"/>
      <c r="CU131" s="211"/>
      <c r="CV131" s="211"/>
      <c r="CW131" s="211"/>
      <c r="CX131" s="211"/>
      <c r="CY131" s="211"/>
      <c r="CZ131" s="211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  <c r="DP131" s="217"/>
      <c r="DQ131" s="217"/>
      <c r="DR131" s="217"/>
      <c r="DS131" s="217"/>
      <c r="DT131" s="217"/>
      <c r="DU131" s="217"/>
      <c r="DV131" s="217"/>
      <c r="DW131" s="217"/>
      <c r="DX131" s="217"/>
      <c r="DY131" s="217"/>
      <c r="DZ131" s="217"/>
      <c r="EA131" s="217"/>
      <c r="EB131" s="217"/>
      <c r="EC131" s="217"/>
      <c r="ED131" s="217"/>
      <c r="EE131" s="217"/>
    </row>
    <row r="132" spans="1:135" s="2" customFormat="1" ht="12" customHeight="1" hidden="1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49"/>
      <c r="CC132" s="249"/>
      <c r="CD132" s="249"/>
      <c r="CE132" s="249"/>
      <c r="CF132" s="249"/>
      <c r="CG132" s="249"/>
      <c r="CH132" s="249"/>
      <c r="CI132" s="249"/>
      <c r="CJ132" s="249"/>
      <c r="CK132" s="249"/>
      <c r="CL132" s="249"/>
      <c r="CM132" s="249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49"/>
      <c r="CX132" s="249"/>
      <c r="CY132" s="249"/>
      <c r="CZ132" s="249"/>
      <c r="DA132" s="217"/>
      <c r="DB132" s="217"/>
      <c r="DC132" s="217"/>
      <c r="DD132" s="217"/>
      <c r="DE132" s="217"/>
      <c r="DF132" s="217"/>
      <c r="DG132" s="217"/>
      <c r="DH132" s="217"/>
      <c r="DI132" s="217"/>
      <c r="DJ132" s="217"/>
      <c r="DK132" s="217"/>
      <c r="DL132" s="217"/>
      <c r="DM132" s="217"/>
      <c r="DN132" s="217"/>
      <c r="DO132" s="217"/>
      <c r="DP132" s="217"/>
      <c r="DQ132" s="217"/>
      <c r="DR132" s="217"/>
      <c r="DS132" s="217"/>
      <c r="DT132" s="217"/>
      <c r="DU132" s="217"/>
      <c r="DV132" s="217"/>
      <c r="DW132" s="217"/>
      <c r="DX132" s="217"/>
      <c r="DY132" s="217"/>
      <c r="DZ132" s="217"/>
      <c r="EA132" s="217"/>
      <c r="EB132" s="217"/>
      <c r="EC132" s="217"/>
      <c r="ED132" s="217"/>
      <c r="EE132" s="217"/>
    </row>
    <row r="133" spans="1:135" s="6" customFormat="1" ht="15" hidden="1">
      <c r="A133" s="217" t="s">
        <v>203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17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  <c r="DP133" s="217"/>
      <c r="DQ133" s="217"/>
      <c r="DR133" s="217"/>
      <c r="DS133" s="217"/>
      <c r="DT133" s="217"/>
      <c r="DU133" s="217"/>
      <c r="DV133" s="217"/>
      <c r="DW133" s="217"/>
      <c r="DX133" s="217"/>
      <c r="DY133" s="217"/>
      <c r="DZ133" s="217"/>
      <c r="EA133" s="217"/>
      <c r="EB133" s="217"/>
      <c r="EC133" s="217"/>
      <c r="ED133" s="217"/>
      <c r="EE133" s="217"/>
    </row>
    <row r="134" spans="1:135" s="2" customFormat="1" ht="10.5" customHeight="1" hidden="1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  <c r="AQ134" s="233"/>
      <c r="AR134" s="233"/>
      <c r="AS134" s="233"/>
      <c r="AT134" s="233"/>
      <c r="AU134" s="233"/>
      <c r="AV134" s="233"/>
      <c r="AW134" s="233"/>
      <c r="AX134" s="233"/>
      <c r="AY134" s="233"/>
      <c r="AZ134" s="233"/>
      <c r="BA134" s="233"/>
      <c r="BB134" s="233"/>
      <c r="BC134" s="233"/>
      <c r="BD134" s="233"/>
      <c r="BE134" s="233"/>
      <c r="BF134" s="233"/>
      <c r="BG134" s="233"/>
      <c r="BH134" s="233"/>
      <c r="BI134" s="233"/>
      <c r="BJ134" s="233"/>
      <c r="BK134" s="233"/>
      <c r="BL134" s="233"/>
      <c r="BM134" s="233"/>
      <c r="BN134" s="233"/>
      <c r="BO134" s="233"/>
      <c r="BP134" s="233"/>
      <c r="BQ134" s="233"/>
      <c r="BR134" s="233"/>
      <c r="BS134" s="233"/>
      <c r="BT134" s="233"/>
      <c r="BU134" s="233"/>
      <c r="BV134" s="233"/>
      <c r="BW134" s="233"/>
      <c r="BX134" s="233"/>
      <c r="BY134" s="233"/>
      <c r="BZ134" s="233"/>
      <c r="CA134" s="233"/>
      <c r="CB134" s="233"/>
      <c r="CC134" s="233"/>
      <c r="CD134" s="233"/>
      <c r="CE134" s="233"/>
      <c r="CF134" s="233"/>
      <c r="CG134" s="233"/>
      <c r="CH134" s="233"/>
      <c r="CI134" s="233"/>
      <c r="CJ134" s="233"/>
      <c r="CK134" s="233"/>
      <c r="CL134" s="233"/>
      <c r="CM134" s="233"/>
      <c r="CN134" s="233"/>
      <c r="CO134" s="233"/>
      <c r="CP134" s="233"/>
      <c r="CQ134" s="233"/>
      <c r="CR134" s="233"/>
      <c r="CS134" s="233"/>
      <c r="CT134" s="233"/>
      <c r="CU134" s="233"/>
      <c r="CV134" s="233"/>
      <c r="CW134" s="233"/>
      <c r="CX134" s="233"/>
      <c r="CY134" s="233"/>
      <c r="CZ134" s="233"/>
      <c r="DA134" s="217"/>
      <c r="DB134" s="217"/>
      <c r="DC134" s="217"/>
      <c r="DD134" s="217"/>
      <c r="DE134" s="217"/>
      <c r="DF134" s="217"/>
      <c r="DG134" s="217"/>
      <c r="DH134" s="217"/>
      <c r="DI134" s="217"/>
      <c r="DJ134" s="217"/>
      <c r="DK134" s="217"/>
      <c r="DL134" s="217"/>
      <c r="DM134" s="217"/>
      <c r="DN134" s="217"/>
      <c r="DO134" s="217"/>
      <c r="DP134" s="217"/>
      <c r="DQ134" s="217"/>
      <c r="DR134" s="217"/>
      <c r="DS134" s="217"/>
      <c r="DT134" s="217"/>
      <c r="DU134" s="217"/>
      <c r="DV134" s="217"/>
      <c r="DW134" s="217"/>
      <c r="DX134" s="217"/>
      <c r="DY134" s="217"/>
      <c r="DZ134" s="217"/>
      <c r="EA134" s="217"/>
      <c r="EB134" s="217"/>
      <c r="EC134" s="217"/>
      <c r="ED134" s="217"/>
      <c r="EE134" s="217"/>
    </row>
    <row r="135" spans="1:135" s="3" customFormat="1" ht="45" customHeight="1" hidden="1">
      <c r="A135" s="207" t="s">
        <v>0</v>
      </c>
      <c r="B135" s="208"/>
      <c r="C135" s="208"/>
      <c r="D135" s="208"/>
      <c r="E135" s="208"/>
      <c r="F135" s="209"/>
      <c r="G135" s="207" t="s">
        <v>48</v>
      </c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9"/>
      <c r="BC135" s="207" t="s">
        <v>66</v>
      </c>
      <c r="BD135" s="208"/>
      <c r="BE135" s="208"/>
      <c r="BF135" s="208"/>
      <c r="BG135" s="208"/>
      <c r="BH135" s="208"/>
      <c r="BI135" s="208"/>
      <c r="BJ135" s="208"/>
      <c r="BK135" s="208"/>
      <c r="BL135" s="208"/>
      <c r="BM135" s="208"/>
      <c r="BN135" s="208"/>
      <c r="BO135" s="208"/>
      <c r="BP135" s="208"/>
      <c r="BQ135" s="208"/>
      <c r="BR135" s="209"/>
      <c r="BS135" s="207" t="s">
        <v>68</v>
      </c>
      <c r="BT135" s="208"/>
      <c r="BU135" s="208"/>
      <c r="BV135" s="208"/>
      <c r="BW135" s="208"/>
      <c r="BX135" s="208"/>
      <c r="BY135" s="208"/>
      <c r="BZ135" s="208"/>
      <c r="CA135" s="208"/>
      <c r="CB135" s="208"/>
      <c r="CC135" s="208"/>
      <c r="CD135" s="208"/>
      <c r="CE135" s="208"/>
      <c r="CF135" s="208"/>
      <c r="CG135" s="208"/>
      <c r="CH135" s="209"/>
      <c r="CI135" s="207" t="s">
        <v>67</v>
      </c>
      <c r="CJ135" s="208"/>
      <c r="CK135" s="208"/>
      <c r="CL135" s="208"/>
      <c r="CM135" s="208"/>
      <c r="CN135" s="208"/>
      <c r="CO135" s="208"/>
      <c r="CP135" s="208"/>
      <c r="CQ135" s="208"/>
      <c r="CR135" s="208"/>
      <c r="CS135" s="208"/>
      <c r="CT135" s="208"/>
      <c r="CU135" s="208"/>
      <c r="CV135" s="208"/>
      <c r="CW135" s="208"/>
      <c r="CX135" s="208"/>
      <c r="CY135" s="208"/>
      <c r="CZ135" s="209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  <c r="DP135" s="217"/>
      <c r="DQ135" s="217"/>
      <c r="DR135" s="217"/>
      <c r="DS135" s="217"/>
      <c r="DT135" s="217"/>
      <c r="DU135" s="217"/>
      <c r="DV135" s="217"/>
      <c r="DW135" s="217"/>
      <c r="DX135" s="217"/>
      <c r="DY135" s="217"/>
      <c r="DZ135" s="217"/>
      <c r="EA135" s="217"/>
      <c r="EB135" s="217"/>
      <c r="EC135" s="217"/>
      <c r="ED135" s="217"/>
      <c r="EE135" s="217"/>
    </row>
    <row r="136" spans="1:135" s="4" customFormat="1" ht="12.75" hidden="1">
      <c r="A136" s="212">
        <v>1</v>
      </c>
      <c r="B136" s="212"/>
      <c r="C136" s="212"/>
      <c r="D136" s="212"/>
      <c r="E136" s="212"/>
      <c r="F136" s="212"/>
      <c r="G136" s="212">
        <v>2</v>
      </c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>
        <v>4</v>
      </c>
      <c r="BD136" s="212"/>
      <c r="BE136" s="212"/>
      <c r="BF136" s="212"/>
      <c r="BG136" s="212"/>
      <c r="BH136" s="212"/>
      <c r="BI136" s="212"/>
      <c r="BJ136" s="212"/>
      <c r="BK136" s="212"/>
      <c r="BL136" s="212"/>
      <c r="BM136" s="212"/>
      <c r="BN136" s="212"/>
      <c r="BO136" s="212"/>
      <c r="BP136" s="212"/>
      <c r="BQ136" s="212"/>
      <c r="BR136" s="212"/>
      <c r="BS136" s="212">
        <v>5</v>
      </c>
      <c r="BT136" s="212"/>
      <c r="BU136" s="212"/>
      <c r="BV136" s="212"/>
      <c r="BW136" s="212"/>
      <c r="BX136" s="212"/>
      <c r="BY136" s="212"/>
      <c r="BZ136" s="212"/>
      <c r="CA136" s="212"/>
      <c r="CB136" s="212"/>
      <c r="CC136" s="212"/>
      <c r="CD136" s="212"/>
      <c r="CE136" s="212"/>
      <c r="CF136" s="212"/>
      <c r="CG136" s="212"/>
      <c r="CH136" s="212"/>
      <c r="CI136" s="212">
        <v>6</v>
      </c>
      <c r="CJ136" s="212"/>
      <c r="CK136" s="212"/>
      <c r="CL136" s="212"/>
      <c r="CM136" s="212"/>
      <c r="CN136" s="212"/>
      <c r="CO136" s="212"/>
      <c r="CP136" s="212"/>
      <c r="CQ136" s="212"/>
      <c r="CR136" s="212"/>
      <c r="CS136" s="212"/>
      <c r="CT136" s="212"/>
      <c r="CU136" s="212"/>
      <c r="CV136" s="212"/>
      <c r="CW136" s="212"/>
      <c r="CX136" s="212"/>
      <c r="CY136" s="212"/>
      <c r="CZ136" s="212"/>
      <c r="DA136" s="217"/>
      <c r="DB136" s="217"/>
      <c r="DC136" s="217"/>
      <c r="DD136" s="217"/>
      <c r="DE136" s="217"/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  <c r="DP136" s="217"/>
      <c r="DQ136" s="217"/>
      <c r="DR136" s="217"/>
      <c r="DS136" s="217"/>
      <c r="DT136" s="217"/>
      <c r="DU136" s="217"/>
      <c r="DV136" s="217"/>
      <c r="DW136" s="217"/>
      <c r="DX136" s="217"/>
      <c r="DY136" s="217"/>
      <c r="DZ136" s="217"/>
      <c r="EA136" s="217"/>
      <c r="EB136" s="217"/>
      <c r="EC136" s="217"/>
      <c r="ED136" s="217"/>
      <c r="EE136" s="217"/>
    </row>
    <row r="137" spans="1:135" s="5" customFormat="1" ht="15" customHeight="1" hidden="1">
      <c r="A137" s="210"/>
      <c r="B137" s="210"/>
      <c r="C137" s="210"/>
      <c r="D137" s="210"/>
      <c r="E137" s="210"/>
      <c r="F137" s="210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6"/>
      <c r="CJ137" s="216"/>
      <c r="CK137" s="216"/>
      <c r="CL137" s="216"/>
      <c r="CM137" s="216"/>
      <c r="CN137" s="216"/>
      <c r="CO137" s="216"/>
      <c r="CP137" s="216"/>
      <c r="CQ137" s="216"/>
      <c r="CR137" s="216"/>
      <c r="CS137" s="216"/>
      <c r="CT137" s="216"/>
      <c r="CU137" s="216"/>
      <c r="CV137" s="216"/>
      <c r="CW137" s="216"/>
      <c r="CX137" s="216"/>
      <c r="CY137" s="216"/>
      <c r="CZ137" s="216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  <c r="DP137" s="217"/>
      <c r="DQ137" s="217"/>
      <c r="DR137" s="217"/>
      <c r="DS137" s="217"/>
      <c r="DT137" s="217"/>
      <c r="DU137" s="217"/>
      <c r="DV137" s="217"/>
      <c r="DW137" s="217"/>
      <c r="DX137" s="217"/>
      <c r="DY137" s="217"/>
      <c r="DZ137" s="217"/>
      <c r="EA137" s="217"/>
      <c r="EB137" s="217"/>
      <c r="EC137" s="217"/>
      <c r="ED137" s="217"/>
      <c r="EE137" s="217"/>
    </row>
    <row r="138" spans="1:135" s="5" customFormat="1" ht="15" customHeight="1" hidden="1">
      <c r="A138" s="210"/>
      <c r="B138" s="210"/>
      <c r="C138" s="210"/>
      <c r="D138" s="210"/>
      <c r="E138" s="210"/>
      <c r="F138" s="210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1"/>
      <c r="BD138" s="211"/>
      <c r="BE138" s="211"/>
      <c r="BF138" s="211"/>
      <c r="BG138" s="211"/>
      <c r="BH138" s="211"/>
      <c r="BI138" s="211"/>
      <c r="BJ138" s="211"/>
      <c r="BK138" s="211"/>
      <c r="BL138" s="21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211"/>
      <c r="CD138" s="211"/>
      <c r="CE138" s="211"/>
      <c r="CF138" s="211"/>
      <c r="CG138" s="211"/>
      <c r="CH138" s="211"/>
      <c r="CI138" s="216"/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216"/>
      <c r="CV138" s="216"/>
      <c r="CW138" s="216"/>
      <c r="CX138" s="216"/>
      <c r="CY138" s="216"/>
      <c r="CZ138" s="216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  <c r="DP138" s="217"/>
      <c r="DQ138" s="217"/>
      <c r="DR138" s="217"/>
      <c r="DS138" s="217"/>
      <c r="DT138" s="217"/>
      <c r="DU138" s="217"/>
      <c r="DV138" s="217"/>
      <c r="DW138" s="217"/>
      <c r="DX138" s="217"/>
      <c r="DY138" s="217"/>
      <c r="DZ138" s="217"/>
      <c r="EA138" s="217"/>
      <c r="EB138" s="217"/>
      <c r="EC138" s="217"/>
      <c r="ED138" s="217"/>
      <c r="EE138" s="217"/>
    </row>
    <row r="139" spans="1:135" s="5" customFormat="1" ht="15" customHeight="1" hidden="1">
      <c r="A139" s="210"/>
      <c r="B139" s="210"/>
      <c r="C139" s="210"/>
      <c r="D139" s="210"/>
      <c r="E139" s="210"/>
      <c r="F139" s="210"/>
      <c r="G139" s="218" t="s">
        <v>8</v>
      </c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  <c r="AS139" s="218"/>
      <c r="AT139" s="218"/>
      <c r="AU139" s="218"/>
      <c r="AV139" s="218"/>
      <c r="AW139" s="218"/>
      <c r="AX139" s="218"/>
      <c r="AY139" s="218"/>
      <c r="AZ139" s="218"/>
      <c r="BA139" s="218"/>
      <c r="BB139" s="219"/>
      <c r="BC139" s="211" t="s">
        <v>9</v>
      </c>
      <c r="BD139" s="211"/>
      <c r="BE139" s="211"/>
      <c r="BF139" s="211"/>
      <c r="BG139" s="211"/>
      <c r="BH139" s="211"/>
      <c r="BI139" s="211"/>
      <c r="BJ139" s="211"/>
      <c r="BK139" s="211"/>
      <c r="BL139" s="211"/>
      <c r="BM139" s="211"/>
      <c r="BN139" s="211"/>
      <c r="BO139" s="211"/>
      <c r="BP139" s="211"/>
      <c r="BQ139" s="211"/>
      <c r="BR139" s="211"/>
      <c r="BS139" s="211" t="s">
        <v>9</v>
      </c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211"/>
      <c r="CD139" s="211"/>
      <c r="CE139" s="211"/>
      <c r="CF139" s="211"/>
      <c r="CG139" s="211"/>
      <c r="CH139" s="211"/>
      <c r="CI139" s="211" t="s">
        <v>9</v>
      </c>
      <c r="CJ139" s="211"/>
      <c r="CK139" s="211"/>
      <c r="CL139" s="211"/>
      <c r="CM139" s="211"/>
      <c r="CN139" s="211"/>
      <c r="CO139" s="211"/>
      <c r="CP139" s="211"/>
      <c r="CQ139" s="211"/>
      <c r="CR139" s="211"/>
      <c r="CS139" s="211"/>
      <c r="CT139" s="211"/>
      <c r="CU139" s="211"/>
      <c r="CV139" s="211"/>
      <c r="CW139" s="211"/>
      <c r="CX139" s="211"/>
      <c r="CY139" s="211"/>
      <c r="CZ139" s="211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  <c r="DP139" s="217"/>
      <c r="DQ139" s="217"/>
      <c r="DR139" s="217"/>
      <c r="DS139" s="217"/>
      <c r="DT139" s="217"/>
      <c r="DU139" s="217"/>
      <c r="DV139" s="217"/>
      <c r="DW139" s="217"/>
      <c r="DX139" s="217"/>
      <c r="DY139" s="217"/>
      <c r="DZ139" s="217"/>
      <c r="EA139" s="217"/>
      <c r="EB139" s="217"/>
      <c r="EC139" s="217"/>
      <c r="ED139" s="217"/>
      <c r="EE139" s="217"/>
    </row>
    <row r="140" spans="1:135" s="5" customFormat="1" ht="15" customHeight="1" hidden="1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  <c r="BZ140" s="214"/>
      <c r="CA140" s="214"/>
      <c r="CB140" s="214"/>
      <c r="CC140" s="214"/>
      <c r="CD140" s="214"/>
      <c r="CE140" s="214"/>
      <c r="CF140" s="214"/>
      <c r="CG140" s="214"/>
      <c r="CH140" s="214"/>
      <c r="CI140" s="214"/>
      <c r="CJ140" s="214"/>
      <c r="CK140" s="214"/>
      <c r="CL140" s="214"/>
      <c r="CM140" s="214"/>
      <c r="CN140" s="214"/>
      <c r="CO140" s="214"/>
      <c r="CP140" s="214"/>
      <c r="CQ140" s="214"/>
      <c r="CR140" s="214"/>
      <c r="CS140" s="214"/>
      <c r="CT140" s="214"/>
      <c r="CU140" s="214"/>
      <c r="CV140" s="214"/>
      <c r="CW140" s="214"/>
      <c r="CX140" s="214"/>
      <c r="CY140" s="214"/>
      <c r="CZ140" s="214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  <c r="DP140" s="217"/>
      <c r="DQ140" s="217"/>
      <c r="DR140" s="217"/>
      <c r="DS140" s="217"/>
      <c r="DT140" s="217"/>
      <c r="DU140" s="217"/>
      <c r="DV140" s="217"/>
      <c r="DW140" s="217"/>
      <c r="DX140" s="217"/>
      <c r="DY140" s="217"/>
      <c r="DZ140" s="217"/>
      <c r="EA140" s="217"/>
      <c r="EB140" s="217"/>
      <c r="EC140" s="217"/>
      <c r="ED140" s="217"/>
      <c r="EE140" s="217"/>
    </row>
    <row r="141" spans="1:135" s="6" customFormat="1" ht="15" hidden="1">
      <c r="A141" s="217" t="s">
        <v>204</v>
      </c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17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  <c r="DP141" s="217"/>
      <c r="DQ141" s="217"/>
      <c r="DR141" s="217"/>
      <c r="DS141" s="217"/>
      <c r="DT141" s="217"/>
      <c r="DU141" s="217"/>
      <c r="DV141" s="217"/>
      <c r="DW141" s="217"/>
      <c r="DX141" s="217"/>
      <c r="DY141" s="217"/>
      <c r="DZ141" s="217"/>
      <c r="EA141" s="217"/>
      <c r="EB141" s="217"/>
      <c r="EC141" s="217"/>
      <c r="ED141" s="217"/>
      <c r="EE141" s="217"/>
    </row>
    <row r="142" spans="1:135" s="2" customFormat="1" ht="10.5" customHeight="1" hidden="1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  <c r="BZ142" s="233"/>
      <c r="CA142" s="233"/>
      <c r="CB142" s="233"/>
      <c r="CC142" s="233"/>
      <c r="CD142" s="233"/>
      <c r="CE142" s="233"/>
      <c r="CF142" s="233"/>
      <c r="CG142" s="233"/>
      <c r="CH142" s="233"/>
      <c r="CI142" s="233"/>
      <c r="CJ142" s="233"/>
      <c r="CK142" s="233"/>
      <c r="CL142" s="233"/>
      <c r="CM142" s="233"/>
      <c r="CN142" s="233"/>
      <c r="CO142" s="233"/>
      <c r="CP142" s="233"/>
      <c r="CQ142" s="233"/>
      <c r="CR142" s="233"/>
      <c r="CS142" s="233"/>
      <c r="CT142" s="233"/>
      <c r="CU142" s="233"/>
      <c r="CV142" s="233"/>
      <c r="CW142" s="233"/>
      <c r="CX142" s="233"/>
      <c r="CY142" s="233"/>
      <c r="CZ142" s="233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  <c r="DP142" s="217"/>
      <c r="DQ142" s="217"/>
      <c r="DR142" s="217"/>
      <c r="DS142" s="217"/>
      <c r="DT142" s="217"/>
      <c r="DU142" s="217"/>
      <c r="DV142" s="217"/>
      <c r="DW142" s="217"/>
      <c r="DX142" s="217"/>
      <c r="DY142" s="217"/>
      <c r="DZ142" s="217"/>
      <c r="EA142" s="217"/>
      <c r="EB142" s="217"/>
      <c r="EC142" s="217"/>
      <c r="ED142" s="217"/>
      <c r="EE142" s="217"/>
    </row>
    <row r="143" spans="1:135" s="3" customFormat="1" ht="45" customHeight="1" hidden="1">
      <c r="A143" s="207" t="s">
        <v>0</v>
      </c>
      <c r="B143" s="208"/>
      <c r="C143" s="208"/>
      <c r="D143" s="208"/>
      <c r="E143" s="208"/>
      <c r="F143" s="209"/>
      <c r="G143" s="207" t="s">
        <v>14</v>
      </c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9"/>
      <c r="BC143" s="207" t="s">
        <v>69</v>
      </c>
      <c r="BD143" s="208"/>
      <c r="BE143" s="208"/>
      <c r="BF143" s="208"/>
      <c r="BG143" s="208"/>
      <c r="BH143" s="208"/>
      <c r="BI143" s="208"/>
      <c r="BJ143" s="208"/>
      <c r="BK143" s="208"/>
      <c r="BL143" s="208"/>
      <c r="BM143" s="208"/>
      <c r="BN143" s="208"/>
      <c r="BO143" s="208"/>
      <c r="BP143" s="208"/>
      <c r="BQ143" s="208"/>
      <c r="BR143" s="209"/>
      <c r="BS143" s="207" t="s">
        <v>70</v>
      </c>
      <c r="BT143" s="208"/>
      <c r="BU143" s="208"/>
      <c r="BV143" s="208"/>
      <c r="BW143" s="208"/>
      <c r="BX143" s="208"/>
      <c r="BY143" s="208"/>
      <c r="BZ143" s="208"/>
      <c r="CA143" s="208"/>
      <c r="CB143" s="208"/>
      <c r="CC143" s="208"/>
      <c r="CD143" s="208"/>
      <c r="CE143" s="208"/>
      <c r="CF143" s="208"/>
      <c r="CG143" s="208"/>
      <c r="CH143" s="209"/>
      <c r="CI143" s="207" t="s">
        <v>71</v>
      </c>
      <c r="CJ143" s="208"/>
      <c r="CK143" s="208"/>
      <c r="CL143" s="208"/>
      <c r="CM143" s="208"/>
      <c r="CN143" s="208"/>
      <c r="CO143" s="208"/>
      <c r="CP143" s="208"/>
      <c r="CQ143" s="208"/>
      <c r="CR143" s="208"/>
      <c r="CS143" s="208"/>
      <c r="CT143" s="208"/>
      <c r="CU143" s="208"/>
      <c r="CV143" s="208"/>
      <c r="CW143" s="208"/>
      <c r="CX143" s="208"/>
      <c r="CY143" s="208"/>
      <c r="CZ143" s="209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</row>
    <row r="144" spans="1:135" s="4" customFormat="1" ht="12.75" hidden="1">
      <c r="A144" s="212">
        <v>1</v>
      </c>
      <c r="B144" s="212"/>
      <c r="C144" s="212"/>
      <c r="D144" s="212"/>
      <c r="E144" s="212"/>
      <c r="F144" s="212"/>
      <c r="G144" s="212">
        <v>2</v>
      </c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>
        <v>3</v>
      </c>
      <c r="BD144" s="212"/>
      <c r="BE144" s="212"/>
      <c r="BF144" s="212"/>
      <c r="BG144" s="212"/>
      <c r="BH144" s="212"/>
      <c r="BI144" s="212"/>
      <c r="BJ144" s="212"/>
      <c r="BK144" s="212"/>
      <c r="BL144" s="212"/>
      <c r="BM144" s="212"/>
      <c r="BN144" s="212"/>
      <c r="BO144" s="212"/>
      <c r="BP144" s="212"/>
      <c r="BQ144" s="212"/>
      <c r="BR144" s="212"/>
      <c r="BS144" s="212">
        <v>4</v>
      </c>
      <c r="BT144" s="212"/>
      <c r="BU144" s="212"/>
      <c r="BV144" s="212"/>
      <c r="BW144" s="212"/>
      <c r="BX144" s="212"/>
      <c r="BY144" s="212"/>
      <c r="BZ144" s="212"/>
      <c r="CA144" s="212"/>
      <c r="CB144" s="212"/>
      <c r="CC144" s="212"/>
      <c r="CD144" s="212"/>
      <c r="CE144" s="212"/>
      <c r="CF144" s="212"/>
      <c r="CG144" s="212"/>
      <c r="CH144" s="212"/>
      <c r="CI144" s="212">
        <v>5</v>
      </c>
      <c r="CJ144" s="212"/>
      <c r="CK144" s="212"/>
      <c r="CL144" s="212"/>
      <c r="CM144" s="212"/>
      <c r="CN144" s="212"/>
      <c r="CO144" s="212"/>
      <c r="CP144" s="212"/>
      <c r="CQ144" s="212"/>
      <c r="CR144" s="212"/>
      <c r="CS144" s="212"/>
      <c r="CT144" s="212"/>
      <c r="CU144" s="212"/>
      <c r="CV144" s="212"/>
      <c r="CW144" s="212"/>
      <c r="CX144" s="212"/>
      <c r="CY144" s="212"/>
      <c r="CZ144" s="212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  <c r="DP144" s="217"/>
      <c r="DQ144" s="217"/>
      <c r="DR144" s="217"/>
      <c r="DS144" s="217"/>
      <c r="DT144" s="217"/>
      <c r="DU144" s="217"/>
      <c r="DV144" s="217"/>
      <c r="DW144" s="217"/>
      <c r="DX144" s="217"/>
      <c r="DY144" s="217"/>
      <c r="DZ144" s="217"/>
      <c r="EA144" s="217"/>
      <c r="EB144" s="217"/>
      <c r="EC144" s="217"/>
      <c r="ED144" s="217"/>
      <c r="EE144" s="217"/>
    </row>
    <row r="145" spans="1:135" s="4" customFormat="1" ht="45.75" customHeight="1" hidden="1">
      <c r="A145" s="210"/>
      <c r="B145" s="210"/>
      <c r="C145" s="210"/>
      <c r="D145" s="210"/>
      <c r="E145" s="210"/>
      <c r="F145" s="210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1"/>
      <c r="BD145" s="211"/>
      <c r="BE145" s="211"/>
      <c r="BF145" s="211"/>
      <c r="BG145" s="211"/>
      <c r="BH145" s="211"/>
      <c r="BI145" s="211"/>
      <c r="BJ145" s="211"/>
      <c r="BK145" s="211"/>
      <c r="BL145" s="21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</row>
    <row r="146" spans="1:135" s="4" customFormat="1" ht="12.75" hidden="1">
      <c r="A146" s="210"/>
      <c r="B146" s="210"/>
      <c r="C146" s="210"/>
      <c r="D146" s="210"/>
      <c r="E146" s="210"/>
      <c r="F146" s="210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1"/>
      <c r="BD146" s="211"/>
      <c r="BE146" s="211"/>
      <c r="BF146" s="211"/>
      <c r="BG146" s="211"/>
      <c r="BH146" s="211"/>
      <c r="BI146" s="211"/>
      <c r="BJ146" s="211"/>
      <c r="BK146" s="211"/>
      <c r="BL146" s="21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16"/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7"/>
      <c r="DR146" s="217"/>
      <c r="DS146" s="217"/>
      <c r="DT146" s="217"/>
      <c r="DU146" s="217"/>
      <c r="DV146" s="217"/>
      <c r="DW146" s="217"/>
      <c r="DX146" s="217"/>
      <c r="DY146" s="217"/>
      <c r="DZ146" s="217"/>
      <c r="EA146" s="217"/>
      <c r="EB146" s="217"/>
      <c r="EC146" s="217"/>
      <c r="ED146" s="217"/>
      <c r="EE146" s="217"/>
    </row>
    <row r="147" spans="1:135" s="4" customFormat="1" ht="12.75" hidden="1">
      <c r="A147" s="210"/>
      <c r="B147" s="210"/>
      <c r="C147" s="210"/>
      <c r="D147" s="210"/>
      <c r="E147" s="210"/>
      <c r="F147" s="210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1"/>
      <c r="BD147" s="211"/>
      <c r="BE147" s="211"/>
      <c r="BF147" s="211"/>
      <c r="BG147" s="211"/>
      <c r="BH147" s="211"/>
      <c r="BI147" s="211"/>
      <c r="BJ147" s="211"/>
      <c r="BK147" s="211"/>
      <c r="BL147" s="21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211"/>
      <c r="CD147" s="211"/>
      <c r="CE147" s="211"/>
      <c r="CF147" s="211"/>
      <c r="CG147" s="211"/>
      <c r="CH147" s="211"/>
      <c r="CI147" s="216"/>
      <c r="CJ147" s="216"/>
      <c r="CK147" s="216"/>
      <c r="CL147" s="216"/>
      <c r="CM147" s="216"/>
      <c r="CN147" s="216"/>
      <c r="CO147" s="216"/>
      <c r="CP147" s="216"/>
      <c r="CQ147" s="216"/>
      <c r="CR147" s="216"/>
      <c r="CS147" s="216"/>
      <c r="CT147" s="216"/>
      <c r="CU147" s="216"/>
      <c r="CV147" s="216"/>
      <c r="CW147" s="216"/>
      <c r="CX147" s="216"/>
      <c r="CY147" s="216"/>
      <c r="CZ147" s="216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  <c r="DP147" s="217"/>
      <c r="DQ147" s="217"/>
      <c r="DR147" s="217"/>
      <c r="DS147" s="217"/>
      <c r="DT147" s="217"/>
      <c r="DU147" s="217"/>
      <c r="DV147" s="217"/>
      <c r="DW147" s="217"/>
      <c r="DX147" s="217"/>
      <c r="DY147" s="217"/>
      <c r="DZ147" s="217"/>
      <c r="EA147" s="217"/>
      <c r="EB147" s="217"/>
      <c r="EC147" s="217"/>
      <c r="ED147" s="217"/>
      <c r="EE147" s="217"/>
    </row>
    <row r="148" spans="1:135" s="4" customFormat="1" ht="12.75" hidden="1">
      <c r="A148" s="210"/>
      <c r="B148" s="210"/>
      <c r="C148" s="210"/>
      <c r="D148" s="210"/>
      <c r="E148" s="210"/>
      <c r="F148" s="210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6"/>
      <c r="CJ148" s="216"/>
      <c r="CK148" s="216"/>
      <c r="CL148" s="216"/>
      <c r="CM148" s="216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6"/>
      <c r="CY148" s="216"/>
      <c r="CZ148" s="216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  <c r="DP148" s="217"/>
      <c r="DQ148" s="217"/>
      <c r="DR148" s="217"/>
      <c r="DS148" s="217"/>
      <c r="DT148" s="217"/>
      <c r="DU148" s="217"/>
      <c r="DV148" s="217"/>
      <c r="DW148" s="217"/>
      <c r="DX148" s="217"/>
      <c r="DY148" s="217"/>
      <c r="DZ148" s="217"/>
      <c r="EA148" s="217"/>
      <c r="EB148" s="217"/>
      <c r="EC148" s="217"/>
      <c r="ED148" s="217"/>
      <c r="EE148" s="217"/>
    </row>
    <row r="149" spans="1:135" s="5" customFormat="1" ht="15" customHeight="1" hidden="1">
      <c r="A149" s="210"/>
      <c r="B149" s="210"/>
      <c r="C149" s="210"/>
      <c r="D149" s="210"/>
      <c r="E149" s="210"/>
      <c r="F149" s="210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211"/>
      <c r="CD149" s="211"/>
      <c r="CE149" s="211"/>
      <c r="CF149" s="211"/>
      <c r="CG149" s="211"/>
      <c r="CH149" s="211"/>
      <c r="CI149" s="216"/>
      <c r="CJ149" s="216"/>
      <c r="CK149" s="216"/>
      <c r="CL149" s="216"/>
      <c r="CM149" s="216"/>
      <c r="CN149" s="216"/>
      <c r="CO149" s="216"/>
      <c r="CP149" s="216"/>
      <c r="CQ149" s="216"/>
      <c r="CR149" s="216"/>
      <c r="CS149" s="216"/>
      <c r="CT149" s="216"/>
      <c r="CU149" s="216"/>
      <c r="CV149" s="216"/>
      <c r="CW149" s="216"/>
      <c r="CX149" s="216"/>
      <c r="CY149" s="216"/>
      <c r="CZ149" s="216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  <c r="DP149" s="217"/>
      <c r="DQ149" s="217"/>
      <c r="DR149" s="217"/>
      <c r="DS149" s="217"/>
      <c r="DT149" s="217"/>
      <c r="DU149" s="217"/>
      <c r="DV149" s="217"/>
      <c r="DW149" s="217"/>
      <c r="DX149" s="217"/>
      <c r="DY149" s="217"/>
      <c r="DZ149" s="217"/>
      <c r="EA149" s="217"/>
      <c r="EB149" s="217"/>
      <c r="EC149" s="217"/>
      <c r="ED149" s="217"/>
      <c r="EE149" s="217"/>
    </row>
    <row r="150" spans="1:135" s="5" customFormat="1" ht="15" customHeight="1" hidden="1">
      <c r="A150" s="210"/>
      <c r="B150" s="210"/>
      <c r="C150" s="210"/>
      <c r="D150" s="210"/>
      <c r="E150" s="210"/>
      <c r="F150" s="210"/>
      <c r="G150" s="218" t="s">
        <v>8</v>
      </c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9"/>
      <c r="BC150" s="211" t="s">
        <v>9</v>
      </c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  <c r="BR150" s="211"/>
      <c r="BS150" s="211" t="s">
        <v>9</v>
      </c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211"/>
      <c r="CD150" s="211"/>
      <c r="CE150" s="211"/>
      <c r="CF150" s="211"/>
      <c r="CG150" s="211"/>
      <c r="CH150" s="211"/>
      <c r="CI150" s="301">
        <f>SUM(CI145:CI149)</f>
        <v>0</v>
      </c>
      <c r="CJ150" s="301"/>
      <c r="CK150" s="301"/>
      <c r="CL150" s="301"/>
      <c r="CM150" s="301"/>
      <c r="CN150" s="301"/>
      <c r="CO150" s="301"/>
      <c r="CP150" s="301"/>
      <c r="CQ150" s="301"/>
      <c r="CR150" s="301"/>
      <c r="CS150" s="301"/>
      <c r="CT150" s="301"/>
      <c r="CU150" s="301"/>
      <c r="CV150" s="301"/>
      <c r="CW150" s="301"/>
      <c r="CX150" s="301"/>
      <c r="CY150" s="301"/>
      <c r="CZ150" s="301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  <c r="DP150" s="217"/>
      <c r="DQ150" s="217"/>
      <c r="DR150" s="217"/>
      <c r="DS150" s="217"/>
      <c r="DT150" s="217"/>
      <c r="DU150" s="217"/>
      <c r="DV150" s="217"/>
      <c r="DW150" s="217"/>
      <c r="DX150" s="217"/>
      <c r="DY150" s="217"/>
      <c r="DZ150" s="217"/>
      <c r="EA150" s="217"/>
      <c r="EB150" s="217"/>
      <c r="EC150" s="217"/>
      <c r="ED150" s="217"/>
      <c r="EE150" s="217"/>
    </row>
    <row r="151" spans="1:135" s="5" customFormat="1" ht="15" customHeight="1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  <c r="BI151" s="214"/>
      <c r="BJ151" s="214"/>
      <c r="BK151" s="214"/>
      <c r="BL151" s="214"/>
      <c r="BM151" s="214"/>
      <c r="BN151" s="214"/>
      <c r="BO151" s="214"/>
      <c r="BP151" s="214"/>
      <c r="BQ151" s="214"/>
      <c r="BR151" s="214"/>
      <c r="BS151" s="214"/>
      <c r="BT151" s="214"/>
      <c r="BU151" s="214"/>
      <c r="BV151" s="214"/>
      <c r="BW151" s="214"/>
      <c r="BX151" s="214"/>
      <c r="BY151" s="214"/>
      <c r="BZ151" s="214"/>
      <c r="CA151" s="214"/>
      <c r="CB151" s="214"/>
      <c r="CC151" s="214"/>
      <c r="CD151" s="214"/>
      <c r="CE151" s="214"/>
      <c r="CF151" s="214"/>
      <c r="CG151" s="214"/>
      <c r="CH151" s="214"/>
      <c r="CI151" s="214"/>
      <c r="CJ151" s="214"/>
      <c r="CK151" s="214"/>
      <c r="CL151" s="214"/>
      <c r="CM151" s="214"/>
      <c r="CN151" s="214"/>
      <c r="CO151" s="214"/>
      <c r="CP151" s="214"/>
      <c r="CQ151" s="214"/>
      <c r="CR151" s="214"/>
      <c r="CS151" s="214"/>
      <c r="CT151" s="214"/>
      <c r="CU151" s="214"/>
      <c r="CV151" s="214"/>
      <c r="CW151" s="214"/>
      <c r="CX151" s="214"/>
      <c r="CY151" s="214"/>
      <c r="CZ151" s="214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  <c r="DP151" s="217"/>
      <c r="DQ151" s="217"/>
      <c r="DR151" s="217"/>
      <c r="DS151" s="217"/>
      <c r="DT151" s="217"/>
      <c r="DU151" s="217"/>
      <c r="DV151" s="217"/>
      <c r="DW151" s="217"/>
      <c r="DX151" s="217"/>
      <c r="DY151" s="217"/>
      <c r="DZ151" s="217"/>
      <c r="EA151" s="217"/>
      <c r="EB151" s="217"/>
      <c r="EC151" s="217"/>
      <c r="ED151" s="217"/>
      <c r="EE151" s="217"/>
    </row>
    <row r="152" spans="1:135" s="6" customFormat="1" ht="15">
      <c r="A152" s="217" t="s">
        <v>205</v>
      </c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17"/>
      <c r="DA152" s="217"/>
      <c r="DB152" s="217"/>
      <c r="DC152" s="217"/>
      <c r="DD152" s="217"/>
      <c r="DE152" s="217"/>
      <c r="DF152" s="217"/>
      <c r="DG152" s="217"/>
      <c r="DH152" s="217"/>
      <c r="DI152" s="217"/>
      <c r="DJ152" s="217"/>
      <c r="DK152" s="217"/>
      <c r="DL152" s="217"/>
      <c r="DM152" s="217"/>
      <c r="DN152" s="217"/>
      <c r="DO152" s="217"/>
      <c r="DP152" s="217"/>
      <c r="DQ152" s="217"/>
      <c r="DR152" s="217"/>
      <c r="DS152" s="217"/>
      <c r="DT152" s="217"/>
      <c r="DU152" s="217"/>
      <c r="DV152" s="217"/>
      <c r="DW152" s="217"/>
      <c r="DX152" s="217"/>
      <c r="DY152" s="217"/>
      <c r="DZ152" s="217"/>
      <c r="EA152" s="217"/>
      <c r="EB152" s="217"/>
      <c r="EC152" s="217"/>
      <c r="ED152" s="217"/>
      <c r="EE152" s="217"/>
    </row>
    <row r="153" spans="1:135" s="2" customFormat="1" ht="10.5" customHeight="1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33"/>
      <c r="AJ153" s="233"/>
      <c r="AK153" s="233"/>
      <c r="AL153" s="233"/>
      <c r="AM153" s="233"/>
      <c r="AN153" s="233"/>
      <c r="AO153" s="233"/>
      <c r="AP153" s="233"/>
      <c r="AQ153" s="233"/>
      <c r="AR153" s="233"/>
      <c r="AS153" s="233"/>
      <c r="AT153" s="233"/>
      <c r="AU153" s="233"/>
      <c r="AV153" s="233"/>
      <c r="AW153" s="233"/>
      <c r="AX153" s="233"/>
      <c r="AY153" s="233"/>
      <c r="AZ153" s="233"/>
      <c r="BA153" s="233"/>
      <c r="BB153" s="233"/>
      <c r="BC153" s="233"/>
      <c r="BD153" s="233"/>
      <c r="BE153" s="233"/>
      <c r="BF153" s="233"/>
      <c r="BG153" s="233"/>
      <c r="BH153" s="233"/>
      <c r="BI153" s="233"/>
      <c r="BJ153" s="233"/>
      <c r="BK153" s="233"/>
      <c r="BL153" s="233"/>
      <c r="BM153" s="233"/>
      <c r="BN153" s="233"/>
      <c r="BO153" s="233"/>
      <c r="BP153" s="233"/>
      <c r="BQ153" s="233"/>
      <c r="BR153" s="233"/>
      <c r="BS153" s="233"/>
      <c r="BT153" s="233"/>
      <c r="BU153" s="233"/>
      <c r="BV153" s="233"/>
      <c r="BW153" s="233"/>
      <c r="BX153" s="233"/>
      <c r="BY153" s="233"/>
      <c r="BZ153" s="233"/>
      <c r="CA153" s="233"/>
      <c r="CB153" s="233"/>
      <c r="CC153" s="233"/>
      <c r="CD153" s="233"/>
      <c r="CE153" s="233"/>
      <c r="CF153" s="233"/>
      <c r="CG153" s="233"/>
      <c r="CH153" s="233"/>
      <c r="CI153" s="233"/>
      <c r="CJ153" s="233"/>
      <c r="CK153" s="233"/>
      <c r="CL153" s="233"/>
      <c r="CM153" s="233"/>
      <c r="CN153" s="233"/>
      <c r="CO153" s="233"/>
      <c r="CP153" s="233"/>
      <c r="CQ153" s="233"/>
      <c r="CR153" s="233"/>
      <c r="CS153" s="233"/>
      <c r="CT153" s="233"/>
      <c r="CU153" s="233"/>
      <c r="CV153" s="233"/>
      <c r="CW153" s="233"/>
      <c r="CX153" s="233"/>
      <c r="CY153" s="233"/>
      <c r="CZ153" s="233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  <c r="DP153" s="217"/>
      <c r="DQ153" s="217"/>
      <c r="DR153" s="217"/>
      <c r="DS153" s="217"/>
      <c r="DT153" s="217"/>
      <c r="DU153" s="217"/>
      <c r="DV153" s="217"/>
      <c r="DW153" s="217"/>
      <c r="DX153" s="217"/>
      <c r="DY153" s="217"/>
      <c r="DZ153" s="217"/>
      <c r="EA153" s="217"/>
      <c r="EB153" s="217"/>
      <c r="EC153" s="217"/>
      <c r="ED153" s="217"/>
      <c r="EE153" s="217"/>
    </row>
    <row r="154" spans="1:135" s="2" customFormat="1" ht="30" customHeight="1">
      <c r="A154" s="207" t="s">
        <v>0</v>
      </c>
      <c r="B154" s="208"/>
      <c r="C154" s="208"/>
      <c r="D154" s="208"/>
      <c r="E154" s="208"/>
      <c r="F154" s="209"/>
      <c r="G154" s="207" t="s">
        <v>14</v>
      </c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  <c r="BI154" s="208"/>
      <c r="BJ154" s="208"/>
      <c r="BK154" s="208"/>
      <c r="BL154" s="208"/>
      <c r="BM154" s="208"/>
      <c r="BN154" s="208"/>
      <c r="BO154" s="208"/>
      <c r="BP154" s="208"/>
      <c r="BQ154" s="208"/>
      <c r="BR154" s="209"/>
      <c r="BS154" s="207" t="s">
        <v>73</v>
      </c>
      <c r="BT154" s="208"/>
      <c r="BU154" s="208"/>
      <c r="BV154" s="208"/>
      <c r="BW154" s="208"/>
      <c r="BX154" s="208"/>
      <c r="BY154" s="208"/>
      <c r="BZ154" s="208"/>
      <c r="CA154" s="208"/>
      <c r="CB154" s="208"/>
      <c r="CC154" s="208"/>
      <c r="CD154" s="208"/>
      <c r="CE154" s="208"/>
      <c r="CF154" s="208"/>
      <c r="CG154" s="208"/>
      <c r="CH154" s="209"/>
      <c r="CI154" s="207" t="s">
        <v>74</v>
      </c>
      <c r="CJ154" s="208"/>
      <c r="CK154" s="208"/>
      <c r="CL154" s="208"/>
      <c r="CM154" s="208"/>
      <c r="CN154" s="208"/>
      <c r="CO154" s="208"/>
      <c r="CP154" s="208"/>
      <c r="CQ154" s="208"/>
      <c r="CR154" s="208"/>
      <c r="CS154" s="208"/>
      <c r="CT154" s="208"/>
      <c r="CU154" s="208"/>
      <c r="CV154" s="208"/>
      <c r="CW154" s="208"/>
      <c r="CX154" s="208"/>
      <c r="CY154" s="208"/>
      <c r="CZ154" s="209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  <c r="DP154" s="217"/>
      <c r="DQ154" s="217"/>
      <c r="DR154" s="217"/>
      <c r="DS154" s="217"/>
      <c r="DT154" s="217"/>
      <c r="DU154" s="217"/>
      <c r="DV154" s="217"/>
      <c r="DW154" s="217"/>
      <c r="DX154" s="217"/>
      <c r="DY154" s="217"/>
      <c r="DZ154" s="217"/>
      <c r="EA154" s="217"/>
      <c r="EB154" s="217"/>
      <c r="EC154" s="217"/>
      <c r="ED154" s="217"/>
      <c r="EE154" s="217"/>
    </row>
    <row r="155" spans="1:135" ht="12.75">
      <c r="A155" s="212">
        <v>1</v>
      </c>
      <c r="B155" s="212"/>
      <c r="C155" s="212"/>
      <c r="D155" s="212"/>
      <c r="E155" s="212"/>
      <c r="F155" s="212"/>
      <c r="G155" s="212">
        <v>2</v>
      </c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2"/>
      <c r="BR155" s="212"/>
      <c r="BS155" s="212">
        <v>3</v>
      </c>
      <c r="BT155" s="212"/>
      <c r="BU155" s="212"/>
      <c r="BV155" s="212"/>
      <c r="BW155" s="212"/>
      <c r="BX155" s="212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2"/>
      <c r="CI155" s="212">
        <v>4</v>
      </c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2"/>
      <c r="CT155" s="212"/>
      <c r="CU155" s="212"/>
      <c r="CV155" s="212"/>
      <c r="CW155" s="212"/>
      <c r="CX155" s="212"/>
      <c r="CY155" s="212"/>
      <c r="CZ155" s="212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  <c r="DP155" s="217"/>
      <c r="DQ155" s="217"/>
      <c r="DR155" s="217"/>
      <c r="DS155" s="217"/>
      <c r="DT155" s="217"/>
      <c r="DU155" s="217"/>
      <c r="DV155" s="217"/>
      <c r="DW155" s="217"/>
      <c r="DX155" s="217"/>
      <c r="DY155" s="217"/>
      <c r="DZ155" s="217"/>
      <c r="EA155" s="217"/>
      <c r="EB155" s="217"/>
      <c r="EC155" s="217"/>
      <c r="ED155" s="217"/>
      <c r="EE155" s="217"/>
    </row>
    <row r="156" spans="1:135" ht="12.75">
      <c r="A156" s="210"/>
      <c r="B156" s="210"/>
      <c r="C156" s="210"/>
      <c r="D156" s="210"/>
      <c r="E156" s="210"/>
      <c r="F156" s="210"/>
      <c r="G156" s="227" t="s">
        <v>274</v>
      </c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9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6">
        <f>16452.73+43663.64</f>
        <v>60116.369999999995</v>
      </c>
      <c r="CJ156" s="216"/>
      <c r="CK156" s="216"/>
      <c r="CL156" s="216"/>
      <c r="CM156" s="216"/>
      <c r="CN156" s="216"/>
      <c r="CO156" s="216"/>
      <c r="CP156" s="216"/>
      <c r="CQ156" s="216"/>
      <c r="CR156" s="216"/>
      <c r="CS156" s="216"/>
      <c r="CT156" s="216"/>
      <c r="CU156" s="216"/>
      <c r="CV156" s="216"/>
      <c r="CW156" s="216"/>
      <c r="CX156" s="216"/>
      <c r="CY156" s="216"/>
      <c r="CZ156" s="216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  <c r="DP156" s="217"/>
      <c r="DQ156" s="217"/>
      <c r="DR156" s="217"/>
      <c r="DS156" s="217"/>
      <c r="DT156" s="217"/>
      <c r="DU156" s="217"/>
      <c r="DV156" s="217"/>
      <c r="DW156" s="217"/>
      <c r="DX156" s="217"/>
      <c r="DY156" s="217"/>
      <c r="DZ156" s="217"/>
      <c r="EA156" s="217"/>
      <c r="EB156" s="217"/>
      <c r="EC156" s="217"/>
      <c r="ED156" s="217"/>
      <c r="EE156" s="217"/>
    </row>
    <row r="157" spans="1:135" ht="12.75">
      <c r="A157" s="210"/>
      <c r="B157" s="210"/>
      <c r="C157" s="210"/>
      <c r="D157" s="210"/>
      <c r="E157" s="210"/>
      <c r="F157" s="210"/>
      <c r="G157" s="227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9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16"/>
      <c r="CJ157" s="216"/>
      <c r="CK157" s="216"/>
      <c r="CL157" s="216"/>
      <c r="CM157" s="216"/>
      <c r="CN157" s="216"/>
      <c r="CO157" s="216"/>
      <c r="CP157" s="216"/>
      <c r="CQ157" s="216"/>
      <c r="CR157" s="216"/>
      <c r="CS157" s="216"/>
      <c r="CT157" s="216"/>
      <c r="CU157" s="216"/>
      <c r="CV157" s="216"/>
      <c r="CW157" s="216"/>
      <c r="CX157" s="216"/>
      <c r="CY157" s="216"/>
      <c r="CZ157" s="216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  <c r="DP157" s="217"/>
      <c r="DQ157" s="217"/>
      <c r="DR157" s="217"/>
      <c r="DS157" s="217"/>
      <c r="DT157" s="217"/>
      <c r="DU157" s="217"/>
      <c r="DV157" s="217"/>
      <c r="DW157" s="217"/>
      <c r="DX157" s="217"/>
      <c r="DY157" s="217"/>
      <c r="DZ157" s="217"/>
      <c r="EA157" s="217"/>
      <c r="EB157" s="217"/>
      <c r="EC157" s="217"/>
      <c r="ED157" s="217"/>
      <c r="EE157" s="217"/>
    </row>
    <row r="158" spans="1:135" ht="12.75" hidden="1">
      <c r="A158" s="210"/>
      <c r="B158" s="210"/>
      <c r="C158" s="210"/>
      <c r="D158" s="210"/>
      <c r="E158" s="210"/>
      <c r="F158" s="210"/>
      <c r="G158" s="227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9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  <c r="DP158" s="217"/>
      <c r="DQ158" s="217"/>
      <c r="DR158" s="217"/>
      <c r="DS158" s="217"/>
      <c r="DT158" s="217"/>
      <c r="DU158" s="217"/>
      <c r="DV158" s="217"/>
      <c r="DW158" s="217"/>
      <c r="DX158" s="217"/>
      <c r="DY158" s="217"/>
      <c r="DZ158" s="217"/>
      <c r="EA158" s="217"/>
      <c r="EB158" s="217"/>
      <c r="EC158" s="217"/>
      <c r="ED158" s="217"/>
      <c r="EE158" s="217"/>
    </row>
    <row r="159" spans="1:135" ht="12.75" hidden="1">
      <c r="A159" s="210"/>
      <c r="B159" s="210"/>
      <c r="C159" s="210"/>
      <c r="D159" s="210"/>
      <c r="E159" s="210"/>
      <c r="F159" s="210"/>
      <c r="G159" s="227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9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7"/>
      <c r="DB159" s="217"/>
      <c r="DC159" s="217"/>
      <c r="DD159" s="217"/>
      <c r="DE159" s="217"/>
      <c r="DF159" s="217"/>
      <c r="DG159" s="217"/>
      <c r="DH159" s="217"/>
      <c r="DI159" s="217"/>
      <c r="DJ159" s="217"/>
      <c r="DK159" s="217"/>
      <c r="DL159" s="217"/>
      <c r="DM159" s="217"/>
      <c r="DN159" s="217"/>
      <c r="DO159" s="217"/>
      <c r="DP159" s="217"/>
      <c r="DQ159" s="217"/>
      <c r="DR159" s="217"/>
      <c r="DS159" s="217"/>
      <c r="DT159" s="217"/>
      <c r="DU159" s="217"/>
      <c r="DV159" s="217"/>
      <c r="DW159" s="217"/>
      <c r="DX159" s="217"/>
      <c r="DY159" s="217"/>
      <c r="DZ159" s="217"/>
      <c r="EA159" s="217"/>
      <c r="EB159" s="217"/>
      <c r="EC159" s="217"/>
      <c r="ED159" s="217"/>
      <c r="EE159" s="217"/>
    </row>
    <row r="160" spans="1:135" ht="12.75" hidden="1">
      <c r="A160" s="210"/>
      <c r="B160" s="210"/>
      <c r="C160" s="210"/>
      <c r="D160" s="210"/>
      <c r="E160" s="210"/>
      <c r="F160" s="210"/>
      <c r="G160" s="227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9"/>
      <c r="BS160" s="216"/>
      <c r="BT160" s="216"/>
      <c r="BU160" s="216"/>
      <c r="BV160" s="216"/>
      <c r="BW160" s="216"/>
      <c r="BX160" s="216"/>
      <c r="BY160" s="216"/>
      <c r="BZ160" s="216"/>
      <c r="CA160" s="216"/>
      <c r="CB160" s="216"/>
      <c r="CC160" s="216"/>
      <c r="CD160" s="216"/>
      <c r="CE160" s="216"/>
      <c r="CF160" s="216"/>
      <c r="CG160" s="216"/>
      <c r="CH160" s="216"/>
      <c r="CI160" s="216"/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6"/>
      <c r="CU160" s="216"/>
      <c r="CV160" s="216"/>
      <c r="CW160" s="216"/>
      <c r="CX160" s="216"/>
      <c r="CY160" s="216"/>
      <c r="CZ160" s="216"/>
      <c r="DA160" s="217"/>
      <c r="DB160" s="217"/>
      <c r="DC160" s="217"/>
      <c r="DD160" s="217"/>
      <c r="DE160" s="217"/>
      <c r="DF160" s="217"/>
      <c r="DG160" s="217"/>
      <c r="DH160" s="217"/>
      <c r="DI160" s="217"/>
      <c r="DJ160" s="217"/>
      <c r="DK160" s="217"/>
      <c r="DL160" s="217"/>
      <c r="DM160" s="217"/>
      <c r="DN160" s="217"/>
      <c r="DO160" s="217"/>
      <c r="DP160" s="217"/>
      <c r="DQ160" s="217"/>
      <c r="DR160" s="217"/>
      <c r="DS160" s="217"/>
      <c r="DT160" s="217"/>
      <c r="DU160" s="217"/>
      <c r="DV160" s="217"/>
      <c r="DW160" s="217"/>
      <c r="DX160" s="217"/>
      <c r="DY160" s="217"/>
      <c r="DZ160" s="217"/>
      <c r="EA160" s="217"/>
      <c r="EB160" s="217"/>
      <c r="EC160" s="217"/>
      <c r="ED160" s="217"/>
      <c r="EE160" s="217"/>
    </row>
    <row r="161" spans="1:135" ht="12.75" hidden="1">
      <c r="A161" s="210"/>
      <c r="B161" s="210"/>
      <c r="C161" s="210"/>
      <c r="D161" s="210"/>
      <c r="E161" s="210"/>
      <c r="F161" s="210"/>
      <c r="G161" s="227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9"/>
      <c r="BS161" s="216"/>
      <c r="BT161" s="216"/>
      <c r="BU161" s="216"/>
      <c r="BV161" s="216"/>
      <c r="BW161" s="216"/>
      <c r="BX161" s="216"/>
      <c r="BY161" s="216"/>
      <c r="BZ161" s="216"/>
      <c r="CA161" s="216"/>
      <c r="CB161" s="216"/>
      <c r="CC161" s="216"/>
      <c r="CD161" s="216"/>
      <c r="CE161" s="216"/>
      <c r="CF161" s="216"/>
      <c r="CG161" s="216"/>
      <c r="CH161" s="216"/>
      <c r="CI161" s="216"/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6"/>
      <c r="CU161" s="216"/>
      <c r="CV161" s="216"/>
      <c r="CW161" s="216"/>
      <c r="CX161" s="216"/>
      <c r="CY161" s="216"/>
      <c r="CZ161" s="216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  <c r="DP161" s="217"/>
      <c r="DQ161" s="217"/>
      <c r="DR161" s="217"/>
      <c r="DS161" s="217"/>
      <c r="DT161" s="217"/>
      <c r="DU161" s="217"/>
      <c r="DV161" s="217"/>
      <c r="DW161" s="217"/>
      <c r="DX161" s="217"/>
      <c r="DY161" s="217"/>
      <c r="DZ161" s="217"/>
      <c r="EA161" s="217"/>
      <c r="EB161" s="217"/>
      <c r="EC161" s="217"/>
      <c r="ED161" s="217"/>
      <c r="EE161" s="217"/>
    </row>
    <row r="162" spans="1:135" ht="12.75" hidden="1">
      <c r="A162" s="210"/>
      <c r="B162" s="210"/>
      <c r="C162" s="210"/>
      <c r="D162" s="210"/>
      <c r="E162" s="210"/>
      <c r="F162" s="210"/>
      <c r="G162" s="227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9"/>
      <c r="BS162" s="216"/>
      <c r="BT162" s="216"/>
      <c r="BU162" s="216"/>
      <c r="BV162" s="216"/>
      <c r="BW162" s="216"/>
      <c r="BX162" s="216"/>
      <c r="BY162" s="216"/>
      <c r="BZ162" s="216"/>
      <c r="CA162" s="216"/>
      <c r="CB162" s="216"/>
      <c r="CC162" s="216"/>
      <c r="CD162" s="216"/>
      <c r="CE162" s="216"/>
      <c r="CF162" s="216"/>
      <c r="CG162" s="216"/>
      <c r="CH162" s="216"/>
      <c r="CI162" s="216"/>
      <c r="CJ162" s="216"/>
      <c r="CK162" s="216"/>
      <c r="CL162" s="216"/>
      <c r="CM162" s="216"/>
      <c r="CN162" s="216"/>
      <c r="CO162" s="216"/>
      <c r="CP162" s="216"/>
      <c r="CQ162" s="216"/>
      <c r="CR162" s="216"/>
      <c r="CS162" s="216"/>
      <c r="CT162" s="216"/>
      <c r="CU162" s="216"/>
      <c r="CV162" s="216"/>
      <c r="CW162" s="216"/>
      <c r="CX162" s="216"/>
      <c r="CY162" s="216"/>
      <c r="CZ162" s="216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  <c r="DP162" s="217"/>
      <c r="DQ162" s="217"/>
      <c r="DR162" s="217"/>
      <c r="DS162" s="217"/>
      <c r="DT162" s="217"/>
      <c r="DU162" s="217"/>
      <c r="DV162" s="217"/>
      <c r="DW162" s="217"/>
      <c r="DX162" s="217"/>
      <c r="DY162" s="217"/>
      <c r="DZ162" s="217"/>
      <c r="EA162" s="217"/>
      <c r="EB162" s="217"/>
      <c r="EC162" s="217"/>
      <c r="ED162" s="217"/>
      <c r="EE162" s="217"/>
    </row>
    <row r="163" spans="1:135" ht="12.75" hidden="1">
      <c r="A163" s="210"/>
      <c r="B163" s="210"/>
      <c r="C163" s="210"/>
      <c r="D163" s="210"/>
      <c r="E163" s="210"/>
      <c r="F163" s="210"/>
      <c r="G163" s="227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9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6"/>
      <c r="CC163" s="216"/>
      <c r="CD163" s="216"/>
      <c r="CE163" s="216"/>
      <c r="CF163" s="216"/>
      <c r="CG163" s="216"/>
      <c r="CH163" s="216"/>
      <c r="CI163" s="216"/>
      <c r="CJ163" s="216"/>
      <c r="CK163" s="216"/>
      <c r="CL163" s="216"/>
      <c r="CM163" s="216"/>
      <c r="CN163" s="216"/>
      <c r="CO163" s="216"/>
      <c r="CP163" s="216"/>
      <c r="CQ163" s="216"/>
      <c r="CR163" s="216"/>
      <c r="CS163" s="216"/>
      <c r="CT163" s="216"/>
      <c r="CU163" s="216"/>
      <c r="CV163" s="216"/>
      <c r="CW163" s="216"/>
      <c r="CX163" s="216"/>
      <c r="CY163" s="216"/>
      <c r="CZ163" s="216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  <c r="DP163" s="217"/>
      <c r="DQ163" s="217"/>
      <c r="DR163" s="217"/>
      <c r="DS163" s="217"/>
      <c r="DT163" s="217"/>
      <c r="DU163" s="217"/>
      <c r="DV163" s="217"/>
      <c r="DW163" s="217"/>
      <c r="DX163" s="217"/>
      <c r="DY163" s="217"/>
      <c r="DZ163" s="217"/>
      <c r="EA163" s="217"/>
      <c r="EB163" s="217"/>
      <c r="EC163" s="217"/>
      <c r="ED163" s="217"/>
      <c r="EE163" s="217"/>
    </row>
    <row r="164" spans="1:135" s="2" customFormat="1" ht="15" customHeight="1" hidden="1">
      <c r="A164" s="210"/>
      <c r="B164" s="210"/>
      <c r="C164" s="210"/>
      <c r="D164" s="210"/>
      <c r="E164" s="210"/>
      <c r="F164" s="210"/>
      <c r="G164" s="227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9"/>
      <c r="BS164" s="216"/>
      <c r="BT164" s="216"/>
      <c r="BU164" s="216"/>
      <c r="BV164" s="216"/>
      <c r="BW164" s="216"/>
      <c r="BX164" s="216"/>
      <c r="BY164" s="216"/>
      <c r="BZ164" s="216"/>
      <c r="CA164" s="216"/>
      <c r="CB164" s="216"/>
      <c r="CC164" s="216"/>
      <c r="CD164" s="216"/>
      <c r="CE164" s="216"/>
      <c r="CF164" s="216"/>
      <c r="CG164" s="216"/>
      <c r="CH164" s="216"/>
      <c r="CI164" s="216"/>
      <c r="CJ164" s="216"/>
      <c r="CK164" s="216"/>
      <c r="CL164" s="216"/>
      <c r="CM164" s="216"/>
      <c r="CN164" s="216"/>
      <c r="CO164" s="216"/>
      <c r="CP164" s="216"/>
      <c r="CQ164" s="216"/>
      <c r="CR164" s="216"/>
      <c r="CS164" s="216"/>
      <c r="CT164" s="216"/>
      <c r="CU164" s="216"/>
      <c r="CV164" s="216"/>
      <c r="CW164" s="216"/>
      <c r="CX164" s="216"/>
      <c r="CY164" s="216"/>
      <c r="CZ164" s="216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  <c r="DP164" s="217"/>
      <c r="DQ164" s="217"/>
      <c r="DR164" s="217"/>
      <c r="DS164" s="217"/>
      <c r="DT164" s="217"/>
      <c r="DU164" s="217"/>
      <c r="DV164" s="217"/>
      <c r="DW164" s="217"/>
      <c r="DX164" s="217"/>
      <c r="DY164" s="217"/>
      <c r="DZ164" s="217"/>
      <c r="EA164" s="217"/>
      <c r="EB164" s="217"/>
      <c r="EC164" s="217"/>
      <c r="ED164" s="217"/>
      <c r="EE164" s="217"/>
    </row>
    <row r="165" spans="1:135" s="2" customFormat="1" ht="15" customHeight="1" hidden="1">
      <c r="A165" s="210"/>
      <c r="B165" s="210"/>
      <c r="C165" s="210"/>
      <c r="D165" s="210"/>
      <c r="E165" s="210"/>
      <c r="F165" s="210"/>
      <c r="G165" s="227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9"/>
      <c r="BS165" s="216"/>
      <c r="BT165" s="216"/>
      <c r="BU165" s="216"/>
      <c r="BV165" s="216"/>
      <c r="BW165" s="216"/>
      <c r="BX165" s="216"/>
      <c r="BY165" s="216"/>
      <c r="BZ165" s="216"/>
      <c r="CA165" s="216"/>
      <c r="CB165" s="216"/>
      <c r="CC165" s="216"/>
      <c r="CD165" s="216"/>
      <c r="CE165" s="216"/>
      <c r="CF165" s="216"/>
      <c r="CG165" s="216"/>
      <c r="CH165" s="216"/>
      <c r="CI165" s="216"/>
      <c r="CJ165" s="216"/>
      <c r="CK165" s="216"/>
      <c r="CL165" s="216"/>
      <c r="CM165" s="216"/>
      <c r="CN165" s="216"/>
      <c r="CO165" s="216"/>
      <c r="CP165" s="216"/>
      <c r="CQ165" s="216"/>
      <c r="CR165" s="216"/>
      <c r="CS165" s="216"/>
      <c r="CT165" s="216"/>
      <c r="CU165" s="216"/>
      <c r="CV165" s="216"/>
      <c r="CW165" s="216"/>
      <c r="CX165" s="216"/>
      <c r="CY165" s="216"/>
      <c r="CZ165" s="216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  <c r="DP165" s="217"/>
      <c r="DQ165" s="217"/>
      <c r="DR165" s="217"/>
      <c r="DS165" s="217"/>
      <c r="DT165" s="217"/>
      <c r="DU165" s="217"/>
      <c r="DV165" s="217"/>
      <c r="DW165" s="217"/>
      <c r="DX165" s="217"/>
      <c r="DY165" s="217"/>
      <c r="DZ165" s="217"/>
      <c r="EA165" s="217"/>
      <c r="EB165" s="217"/>
      <c r="EC165" s="217"/>
      <c r="ED165" s="217"/>
      <c r="EE165" s="217"/>
    </row>
    <row r="166" spans="1:136" s="2" customFormat="1" ht="15" customHeight="1">
      <c r="A166" s="210"/>
      <c r="B166" s="210"/>
      <c r="C166" s="210"/>
      <c r="D166" s="210"/>
      <c r="E166" s="210"/>
      <c r="F166" s="210"/>
      <c r="G166" s="289" t="s">
        <v>8</v>
      </c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  <c r="AA166" s="290"/>
      <c r="AB166" s="290"/>
      <c r="AC166" s="290"/>
      <c r="AD166" s="290"/>
      <c r="AE166" s="290"/>
      <c r="AF166" s="290"/>
      <c r="AG166" s="290"/>
      <c r="AH166" s="290"/>
      <c r="AI166" s="290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V166" s="290"/>
      <c r="AW166" s="290"/>
      <c r="AX166" s="290"/>
      <c r="AY166" s="290"/>
      <c r="AZ166" s="290"/>
      <c r="BA166" s="290"/>
      <c r="BB166" s="290"/>
      <c r="BC166" s="290"/>
      <c r="BD166" s="290"/>
      <c r="BE166" s="290"/>
      <c r="BF166" s="290"/>
      <c r="BG166" s="290"/>
      <c r="BH166" s="290"/>
      <c r="BI166" s="290"/>
      <c r="BJ166" s="290"/>
      <c r="BK166" s="290"/>
      <c r="BL166" s="290"/>
      <c r="BM166" s="290"/>
      <c r="BN166" s="290"/>
      <c r="BO166" s="290"/>
      <c r="BP166" s="290"/>
      <c r="BQ166" s="290"/>
      <c r="BR166" s="291"/>
      <c r="BS166" s="211" t="s">
        <v>9</v>
      </c>
      <c r="BT166" s="211"/>
      <c r="BU166" s="211"/>
      <c r="BV166" s="211"/>
      <c r="BW166" s="211"/>
      <c r="BX166" s="211"/>
      <c r="BY166" s="211"/>
      <c r="BZ166" s="211"/>
      <c r="CA166" s="211"/>
      <c r="CB166" s="211"/>
      <c r="CC166" s="211"/>
      <c r="CD166" s="211"/>
      <c r="CE166" s="211"/>
      <c r="CF166" s="211"/>
      <c r="CG166" s="211"/>
      <c r="CH166" s="211"/>
      <c r="CI166" s="213">
        <f>SUM(CI156:CI165)</f>
        <v>60116.369999999995</v>
      </c>
      <c r="CJ166" s="213"/>
      <c r="CK166" s="213"/>
      <c r="CL166" s="213"/>
      <c r="CM166" s="213"/>
      <c r="CN166" s="213"/>
      <c r="CO166" s="213"/>
      <c r="CP166" s="213"/>
      <c r="CQ166" s="213"/>
      <c r="CR166" s="213"/>
      <c r="CS166" s="213"/>
      <c r="CT166" s="213"/>
      <c r="CU166" s="213"/>
      <c r="CV166" s="213"/>
      <c r="CW166" s="213"/>
      <c r="CX166" s="213"/>
      <c r="CY166" s="213"/>
      <c r="CZ166" s="213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  <c r="DP166" s="217"/>
      <c r="DQ166" s="217"/>
      <c r="DR166" s="217"/>
      <c r="DS166" s="217"/>
      <c r="DT166" s="217"/>
      <c r="DU166" s="217"/>
      <c r="DV166" s="217"/>
      <c r="DW166" s="217"/>
      <c r="DX166" s="217"/>
      <c r="DY166" s="217"/>
      <c r="DZ166" s="217"/>
      <c r="EA166" s="217"/>
      <c r="EB166" s="217"/>
      <c r="EC166" s="217"/>
      <c r="ED166" s="217"/>
      <c r="EE166" s="217"/>
      <c r="EF166" s="97">
        <f>DO20+CI28+CL55+CI67+CI166</f>
        <v>1063499.23726</v>
      </c>
    </row>
    <row r="167" spans="1:136" s="2" customFormat="1" ht="12.75" customHeight="1">
      <c r="A167" s="214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  <c r="BZ167" s="214"/>
      <c r="CA167" s="214"/>
      <c r="CB167" s="214"/>
      <c r="CC167" s="214"/>
      <c r="CD167" s="214"/>
      <c r="CE167" s="214"/>
      <c r="CF167" s="214"/>
      <c r="CG167" s="214"/>
      <c r="CH167" s="214"/>
      <c r="CI167" s="214"/>
      <c r="CJ167" s="214"/>
      <c r="CK167" s="214"/>
      <c r="CL167" s="214"/>
      <c r="CM167" s="214"/>
      <c r="CN167" s="214"/>
      <c r="CO167" s="214"/>
      <c r="CP167" s="214"/>
      <c r="CQ167" s="214"/>
      <c r="CR167" s="214"/>
      <c r="CS167" s="214"/>
      <c r="CT167" s="214"/>
      <c r="CU167" s="214"/>
      <c r="CV167" s="214"/>
      <c r="CW167" s="214"/>
      <c r="CX167" s="214"/>
      <c r="CY167" s="214"/>
      <c r="CZ167" s="214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  <c r="DP167" s="217"/>
      <c r="DQ167" s="217"/>
      <c r="DR167" s="217"/>
      <c r="DS167" s="217"/>
      <c r="DT167" s="217"/>
      <c r="DU167" s="217"/>
      <c r="DV167" s="217"/>
      <c r="DW167" s="217"/>
      <c r="DX167" s="217"/>
      <c r="DY167" s="217"/>
      <c r="DZ167" s="217"/>
      <c r="EA167" s="217"/>
      <c r="EB167" s="217"/>
      <c r="EC167" s="217"/>
      <c r="ED167" s="217"/>
      <c r="EE167" s="217"/>
      <c r="EF167" s="97"/>
    </row>
    <row r="168" spans="1:135" s="2" customFormat="1" ht="29.25" customHeight="1" hidden="1">
      <c r="A168" s="294" t="s">
        <v>206</v>
      </c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2"/>
      <c r="AB168" s="302"/>
      <c r="AC168" s="302"/>
      <c r="AD168" s="302"/>
      <c r="AE168" s="302"/>
      <c r="AF168" s="302"/>
      <c r="AG168" s="302"/>
      <c r="AH168" s="302"/>
      <c r="AI168" s="302"/>
      <c r="AJ168" s="302"/>
      <c r="AK168" s="302"/>
      <c r="AL168" s="302"/>
      <c r="AM168" s="302"/>
      <c r="AN168" s="302"/>
      <c r="AO168" s="302"/>
      <c r="AP168" s="302"/>
      <c r="AQ168" s="302"/>
      <c r="AR168" s="302"/>
      <c r="AS168" s="302"/>
      <c r="AT168" s="302"/>
      <c r="AU168" s="302"/>
      <c r="AV168" s="302"/>
      <c r="AW168" s="302"/>
      <c r="AX168" s="302"/>
      <c r="AY168" s="302"/>
      <c r="AZ168" s="302"/>
      <c r="BA168" s="302"/>
      <c r="BB168" s="302"/>
      <c r="BC168" s="302"/>
      <c r="BD168" s="302"/>
      <c r="BE168" s="302"/>
      <c r="BF168" s="302"/>
      <c r="BG168" s="302"/>
      <c r="BH168" s="302"/>
      <c r="BI168" s="302"/>
      <c r="BJ168" s="302"/>
      <c r="BK168" s="302"/>
      <c r="BL168" s="302"/>
      <c r="BM168" s="302"/>
      <c r="BN168" s="302"/>
      <c r="BO168" s="302"/>
      <c r="BP168" s="302"/>
      <c r="BQ168" s="302"/>
      <c r="BR168" s="302"/>
      <c r="BS168" s="302"/>
      <c r="BT168" s="302"/>
      <c r="BU168" s="302"/>
      <c r="BV168" s="302"/>
      <c r="BW168" s="302"/>
      <c r="BX168" s="302"/>
      <c r="BY168" s="302"/>
      <c r="BZ168" s="302"/>
      <c r="CA168" s="302"/>
      <c r="CB168" s="302"/>
      <c r="CC168" s="302"/>
      <c r="CD168" s="302"/>
      <c r="CE168" s="302"/>
      <c r="CF168" s="302"/>
      <c r="CG168" s="302"/>
      <c r="CH168" s="302"/>
      <c r="CI168" s="302"/>
      <c r="CJ168" s="302"/>
      <c r="CK168" s="302"/>
      <c r="CL168" s="302"/>
      <c r="CM168" s="302"/>
      <c r="CN168" s="302"/>
      <c r="CO168" s="302"/>
      <c r="CP168" s="302"/>
      <c r="CQ168" s="302"/>
      <c r="CR168" s="302"/>
      <c r="CS168" s="302"/>
      <c r="CT168" s="302"/>
      <c r="CU168" s="302"/>
      <c r="CV168" s="302"/>
      <c r="CW168" s="302"/>
      <c r="CX168" s="302"/>
      <c r="CY168" s="302"/>
      <c r="CZ168" s="302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  <c r="DP168" s="217"/>
      <c r="DQ168" s="217"/>
      <c r="DR168" s="217"/>
      <c r="DS168" s="217"/>
      <c r="DT168" s="217"/>
      <c r="DU168" s="217"/>
      <c r="DV168" s="217"/>
      <c r="DW168" s="217"/>
      <c r="DX168" s="217"/>
      <c r="DY168" s="217"/>
      <c r="DZ168" s="217"/>
      <c r="EA168" s="217"/>
      <c r="EB168" s="217"/>
      <c r="EC168" s="217"/>
      <c r="ED168" s="217"/>
      <c r="EE168" s="217"/>
    </row>
    <row r="169" spans="1:135" s="2" customFormat="1" ht="12" customHeight="1" hidden="1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3"/>
      <c r="AR169" s="233"/>
      <c r="AS169" s="233"/>
      <c r="AT169" s="233"/>
      <c r="AU169" s="233"/>
      <c r="AV169" s="233"/>
      <c r="AW169" s="233"/>
      <c r="AX169" s="233"/>
      <c r="AY169" s="233"/>
      <c r="AZ169" s="233"/>
      <c r="BA169" s="233"/>
      <c r="BB169" s="233"/>
      <c r="BC169" s="233"/>
      <c r="BD169" s="233"/>
      <c r="BE169" s="233"/>
      <c r="BF169" s="233"/>
      <c r="BG169" s="233"/>
      <c r="BH169" s="233"/>
      <c r="BI169" s="233"/>
      <c r="BJ169" s="233"/>
      <c r="BK169" s="233"/>
      <c r="BL169" s="233"/>
      <c r="BM169" s="233"/>
      <c r="BN169" s="233"/>
      <c r="BO169" s="233"/>
      <c r="BP169" s="233"/>
      <c r="BQ169" s="233"/>
      <c r="BR169" s="233"/>
      <c r="BS169" s="233"/>
      <c r="BT169" s="233"/>
      <c r="BU169" s="233"/>
      <c r="BV169" s="233"/>
      <c r="BW169" s="233"/>
      <c r="BX169" s="233"/>
      <c r="BY169" s="233"/>
      <c r="BZ169" s="233"/>
      <c r="CA169" s="233"/>
      <c r="CB169" s="233"/>
      <c r="CC169" s="233"/>
      <c r="CD169" s="233"/>
      <c r="CE169" s="233"/>
      <c r="CF169" s="233"/>
      <c r="CG169" s="233"/>
      <c r="CH169" s="233"/>
      <c r="CI169" s="233"/>
      <c r="CJ169" s="233"/>
      <c r="CK169" s="233"/>
      <c r="CL169" s="233"/>
      <c r="CM169" s="233"/>
      <c r="CN169" s="233"/>
      <c r="CO169" s="233"/>
      <c r="CP169" s="233"/>
      <c r="CQ169" s="233"/>
      <c r="CR169" s="233"/>
      <c r="CS169" s="233"/>
      <c r="CT169" s="233"/>
      <c r="CU169" s="233"/>
      <c r="CV169" s="233"/>
      <c r="CW169" s="233"/>
      <c r="CX169" s="233"/>
      <c r="CY169" s="233"/>
      <c r="CZ169" s="233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  <c r="DP169" s="217"/>
      <c r="DQ169" s="217"/>
      <c r="DR169" s="217"/>
      <c r="DS169" s="217"/>
      <c r="DT169" s="217"/>
      <c r="DU169" s="217"/>
      <c r="DV169" s="217"/>
      <c r="DW169" s="217"/>
      <c r="DX169" s="217"/>
      <c r="DY169" s="217"/>
      <c r="DZ169" s="217"/>
      <c r="EA169" s="217"/>
      <c r="EB169" s="217"/>
      <c r="EC169" s="217"/>
      <c r="ED169" s="217"/>
      <c r="EE169" s="217"/>
    </row>
    <row r="170" spans="1:135" s="2" customFormat="1" ht="30" customHeight="1" hidden="1">
      <c r="A170" s="207" t="s">
        <v>0</v>
      </c>
      <c r="B170" s="208"/>
      <c r="C170" s="208"/>
      <c r="D170" s="208"/>
      <c r="E170" s="208"/>
      <c r="F170" s="209"/>
      <c r="G170" s="207" t="s">
        <v>14</v>
      </c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9"/>
      <c r="BC170" s="207" t="s">
        <v>66</v>
      </c>
      <c r="BD170" s="208"/>
      <c r="BE170" s="208"/>
      <c r="BF170" s="208"/>
      <c r="BG170" s="208"/>
      <c r="BH170" s="208"/>
      <c r="BI170" s="208"/>
      <c r="BJ170" s="208"/>
      <c r="BK170" s="208"/>
      <c r="BL170" s="208"/>
      <c r="BM170" s="208"/>
      <c r="BN170" s="208"/>
      <c r="BO170" s="208"/>
      <c r="BP170" s="208"/>
      <c r="BQ170" s="208"/>
      <c r="BR170" s="209"/>
      <c r="BS170" s="207" t="s">
        <v>75</v>
      </c>
      <c r="BT170" s="208"/>
      <c r="BU170" s="208"/>
      <c r="BV170" s="208"/>
      <c r="BW170" s="208"/>
      <c r="BX170" s="208"/>
      <c r="BY170" s="208"/>
      <c r="BZ170" s="208"/>
      <c r="CA170" s="208"/>
      <c r="CB170" s="208"/>
      <c r="CC170" s="208"/>
      <c r="CD170" s="208"/>
      <c r="CE170" s="208"/>
      <c r="CF170" s="208"/>
      <c r="CG170" s="208"/>
      <c r="CH170" s="209"/>
      <c r="CI170" s="207" t="s">
        <v>46</v>
      </c>
      <c r="CJ170" s="208"/>
      <c r="CK170" s="208"/>
      <c r="CL170" s="208"/>
      <c r="CM170" s="208"/>
      <c r="CN170" s="208"/>
      <c r="CO170" s="208"/>
      <c r="CP170" s="208"/>
      <c r="CQ170" s="208"/>
      <c r="CR170" s="208"/>
      <c r="CS170" s="208"/>
      <c r="CT170" s="208"/>
      <c r="CU170" s="208"/>
      <c r="CV170" s="208"/>
      <c r="CW170" s="208"/>
      <c r="CX170" s="208"/>
      <c r="CY170" s="208"/>
      <c r="CZ170" s="209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  <c r="DP170" s="217"/>
      <c r="DQ170" s="217"/>
      <c r="DR170" s="217"/>
      <c r="DS170" s="217"/>
      <c r="DT170" s="217"/>
      <c r="DU170" s="217"/>
      <c r="DV170" s="217"/>
      <c r="DW170" s="217"/>
      <c r="DX170" s="217"/>
      <c r="DY170" s="217"/>
      <c r="DZ170" s="217"/>
      <c r="EA170" s="217"/>
      <c r="EB170" s="217"/>
      <c r="EC170" s="217"/>
      <c r="ED170" s="217"/>
      <c r="EE170" s="217"/>
    </row>
    <row r="171" spans="1:135" s="2" customFormat="1" ht="15" customHeight="1" hidden="1">
      <c r="A171" s="212">
        <v>1</v>
      </c>
      <c r="B171" s="212"/>
      <c r="C171" s="212"/>
      <c r="D171" s="212"/>
      <c r="E171" s="212"/>
      <c r="F171" s="212"/>
      <c r="G171" s="212">
        <v>2</v>
      </c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>
        <v>3</v>
      </c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2"/>
      <c r="BQ171" s="212"/>
      <c r="BR171" s="212"/>
      <c r="BS171" s="212">
        <v>4</v>
      </c>
      <c r="BT171" s="212"/>
      <c r="BU171" s="212"/>
      <c r="BV171" s="212"/>
      <c r="BW171" s="212"/>
      <c r="BX171" s="212"/>
      <c r="BY171" s="212"/>
      <c r="BZ171" s="212"/>
      <c r="CA171" s="212"/>
      <c r="CB171" s="212"/>
      <c r="CC171" s="212"/>
      <c r="CD171" s="212"/>
      <c r="CE171" s="212"/>
      <c r="CF171" s="212"/>
      <c r="CG171" s="212"/>
      <c r="CH171" s="212"/>
      <c r="CI171" s="212">
        <v>5</v>
      </c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2"/>
      <c r="CT171" s="212"/>
      <c r="CU171" s="212"/>
      <c r="CV171" s="212"/>
      <c r="CW171" s="212"/>
      <c r="CX171" s="212"/>
      <c r="CY171" s="212"/>
      <c r="CZ171" s="212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</row>
    <row r="172" spans="1:135" s="2" customFormat="1" ht="15" customHeight="1" hidden="1">
      <c r="A172" s="210"/>
      <c r="B172" s="210"/>
      <c r="C172" s="210"/>
      <c r="D172" s="210"/>
      <c r="E172" s="210"/>
      <c r="F172" s="210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  <c r="BZ172" s="216"/>
      <c r="CA172" s="216"/>
      <c r="CB172" s="216"/>
      <c r="CC172" s="216"/>
      <c r="CD172" s="216"/>
      <c r="CE172" s="216"/>
      <c r="CF172" s="216"/>
      <c r="CG172" s="216"/>
      <c r="CH172" s="216"/>
      <c r="CI172" s="216"/>
      <c r="CJ172" s="216"/>
      <c r="CK172" s="216"/>
      <c r="CL172" s="216"/>
      <c r="CM172" s="216"/>
      <c r="CN172" s="216"/>
      <c r="CO172" s="216"/>
      <c r="CP172" s="216"/>
      <c r="CQ172" s="216"/>
      <c r="CR172" s="216"/>
      <c r="CS172" s="216"/>
      <c r="CT172" s="216"/>
      <c r="CU172" s="216"/>
      <c r="CV172" s="216"/>
      <c r="CW172" s="216"/>
      <c r="CX172" s="216"/>
      <c r="CY172" s="216"/>
      <c r="CZ172" s="216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  <c r="DP172" s="217"/>
      <c r="DQ172" s="217"/>
      <c r="DR172" s="217"/>
      <c r="DS172" s="217"/>
      <c r="DT172" s="217"/>
      <c r="DU172" s="217"/>
      <c r="DV172" s="217"/>
      <c r="DW172" s="217"/>
      <c r="DX172" s="217"/>
      <c r="DY172" s="217"/>
      <c r="DZ172" s="217"/>
      <c r="EA172" s="217"/>
      <c r="EB172" s="217"/>
      <c r="EC172" s="217"/>
      <c r="ED172" s="217"/>
      <c r="EE172" s="217"/>
    </row>
    <row r="173" spans="1:135" s="2" customFormat="1" ht="15" customHeight="1" hidden="1">
      <c r="A173" s="210"/>
      <c r="B173" s="210"/>
      <c r="C173" s="210"/>
      <c r="D173" s="210"/>
      <c r="E173" s="210"/>
      <c r="F173" s="210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6"/>
      <c r="CU173" s="216"/>
      <c r="CV173" s="216"/>
      <c r="CW173" s="216"/>
      <c r="CX173" s="216"/>
      <c r="CY173" s="216"/>
      <c r="CZ173" s="216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  <c r="DP173" s="217"/>
      <c r="DQ173" s="217"/>
      <c r="DR173" s="217"/>
      <c r="DS173" s="217"/>
      <c r="DT173" s="217"/>
      <c r="DU173" s="217"/>
      <c r="DV173" s="217"/>
      <c r="DW173" s="217"/>
      <c r="DX173" s="217"/>
      <c r="DY173" s="217"/>
      <c r="DZ173" s="217"/>
      <c r="EA173" s="217"/>
      <c r="EB173" s="217"/>
      <c r="EC173" s="217"/>
      <c r="ED173" s="217"/>
      <c r="EE173" s="217"/>
    </row>
    <row r="174" spans="1:135" s="2" customFormat="1" ht="15" customHeight="1" hidden="1">
      <c r="A174" s="210"/>
      <c r="B174" s="210"/>
      <c r="C174" s="210"/>
      <c r="D174" s="210"/>
      <c r="E174" s="210"/>
      <c r="F174" s="210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  <c r="CG174" s="216"/>
      <c r="CH174" s="216"/>
      <c r="CI174" s="216"/>
      <c r="CJ174" s="216"/>
      <c r="CK174" s="216"/>
      <c r="CL174" s="216"/>
      <c r="CM174" s="216"/>
      <c r="CN174" s="216"/>
      <c r="CO174" s="216"/>
      <c r="CP174" s="216"/>
      <c r="CQ174" s="216"/>
      <c r="CR174" s="216"/>
      <c r="CS174" s="216"/>
      <c r="CT174" s="216"/>
      <c r="CU174" s="216"/>
      <c r="CV174" s="216"/>
      <c r="CW174" s="216"/>
      <c r="CX174" s="216"/>
      <c r="CY174" s="216"/>
      <c r="CZ174" s="216"/>
      <c r="DA174" s="217"/>
      <c r="DB174" s="217"/>
      <c r="DC174" s="217"/>
      <c r="DD174" s="217"/>
      <c r="DE174" s="217"/>
      <c r="DF174" s="217"/>
      <c r="DG174" s="217"/>
      <c r="DH174" s="217"/>
      <c r="DI174" s="217"/>
      <c r="DJ174" s="217"/>
      <c r="DK174" s="217"/>
      <c r="DL174" s="217"/>
      <c r="DM174" s="217"/>
      <c r="DN174" s="217"/>
      <c r="DO174" s="217"/>
      <c r="DP174" s="217"/>
      <c r="DQ174" s="217"/>
      <c r="DR174" s="217"/>
      <c r="DS174" s="217"/>
      <c r="DT174" s="217"/>
      <c r="DU174" s="217"/>
      <c r="DV174" s="217"/>
      <c r="DW174" s="217"/>
      <c r="DX174" s="217"/>
      <c r="DY174" s="217"/>
      <c r="DZ174" s="217"/>
      <c r="EA174" s="217"/>
      <c r="EB174" s="217"/>
      <c r="EC174" s="217"/>
      <c r="ED174" s="217"/>
      <c r="EE174" s="217"/>
    </row>
    <row r="175" spans="1:135" s="2" customFormat="1" ht="15" customHeight="1" hidden="1">
      <c r="A175" s="210"/>
      <c r="B175" s="210"/>
      <c r="C175" s="210"/>
      <c r="D175" s="210"/>
      <c r="E175" s="210"/>
      <c r="F175" s="210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6"/>
      <c r="CJ175" s="216"/>
      <c r="CK175" s="216"/>
      <c r="CL175" s="216"/>
      <c r="CM175" s="216"/>
      <c r="CN175" s="216"/>
      <c r="CO175" s="216"/>
      <c r="CP175" s="216"/>
      <c r="CQ175" s="216"/>
      <c r="CR175" s="216"/>
      <c r="CS175" s="216"/>
      <c r="CT175" s="216"/>
      <c r="CU175" s="216"/>
      <c r="CV175" s="216"/>
      <c r="CW175" s="216"/>
      <c r="CX175" s="216"/>
      <c r="CY175" s="216"/>
      <c r="CZ175" s="216"/>
      <c r="DA175" s="217"/>
      <c r="DB175" s="217"/>
      <c r="DC175" s="217"/>
      <c r="DD175" s="217"/>
      <c r="DE175" s="217"/>
      <c r="DF175" s="217"/>
      <c r="DG175" s="217"/>
      <c r="DH175" s="217"/>
      <c r="DI175" s="217"/>
      <c r="DJ175" s="217"/>
      <c r="DK175" s="217"/>
      <c r="DL175" s="217"/>
      <c r="DM175" s="217"/>
      <c r="DN175" s="217"/>
      <c r="DO175" s="217"/>
      <c r="DP175" s="217"/>
      <c r="DQ175" s="217"/>
      <c r="DR175" s="217"/>
      <c r="DS175" s="217"/>
      <c r="DT175" s="217"/>
      <c r="DU175" s="217"/>
      <c r="DV175" s="217"/>
      <c r="DW175" s="217"/>
      <c r="DX175" s="217"/>
      <c r="DY175" s="217"/>
      <c r="DZ175" s="217"/>
      <c r="EA175" s="217"/>
      <c r="EB175" s="217"/>
      <c r="EC175" s="217"/>
      <c r="ED175" s="217"/>
      <c r="EE175" s="217"/>
    </row>
    <row r="176" spans="1:135" s="2" customFormat="1" ht="15" customHeight="1" hidden="1">
      <c r="A176" s="212"/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26"/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26"/>
      <c r="BN176" s="226"/>
      <c r="BO176" s="226"/>
      <c r="BP176" s="226"/>
      <c r="BQ176" s="226"/>
      <c r="BR176" s="226"/>
      <c r="BS176" s="226"/>
      <c r="BT176" s="226"/>
      <c r="BU176" s="226"/>
      <c r="BV176" s="226"/>
      <c r="BW176" s="226"/>
      <c r="BX176" s="226"/>
      <c r="BY176" s="226"/>
      <c r="BZ176" s="226"/>
      <c r="CA176" s="226"/>
      <c r="CB176" s="226"/>
      <c r="CC176" s="226"/>
      <c r="CD176" s="226"/>
      <c r="CE176" s="226"/>
      <c r="CF176" s="226"/>
      <c r="CG176" s="226"/>
      <c r="CH176" s="226"/>
      <c r="CI176" s="226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  <c r="DP176" s="217"/>
      <c r="DQ176" s="217"/>
      <c r="DR176" s="217"/>
      <c r="DS176" s="217"/>
      <c r="DT176" s="217"/>
      <c r="DU176" s="217"/>
      <c r="DV176" s="217"/>
      <c r="DW176" s="217"/>
      <c r="DX176" s="217"/>
      <c r="DY176" s="217"/>
      <c r="DZ176" s="217"/>
      <c r="EA176" s="217"/>
      <c r="EB176" s="217"/>
      <c r="EC176" s="217"/>
      <c r="ED176" s="217"/>
      <c r="EE176" s="217"/>
    </row>
    <row r="177" spans="1:135" s="2" customFormat="1" ht="15" customHeight="1" hidden="1">
      <c r="A177" s="210"/>
      <c r="B177" s="210"/>
      <c r="C177" s="210"/>
      <c r="D177" s="210"/>
      <c r="E177" s="210"/>
      <c r="F177" s="210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  <c r="BZ177" s="216"/>
      <c r="CA177" s="216"/>
      <c r="CB177" s="216"/>
      <c r="CC177" s="216"/>
      <c r="CD177" s="216"/>
      <c r="CE177" s="216"/>
      <c r="CF177" s="216"/>
      <c r="CG177" s="216"/>
      <c r="CH177" s="216"/>
      <c r="CI177" s="216"/>
      <c r="CJ177" s="216"/>
      <c r="CK177" s="216"/>
      <c r="CL177" s="216"/>
      <c r="CM177" s="216"/>
      <c r="CN177" s="216"/>
      <c r="CO177" s="216"/>
      <c r="CP177" s="216"/>
      <c r="CQ177" s="216"/>
      <c r="CR177" s="216"/>
      <c r="CS177" s="216"/>
      <c r="CT177" s="216"/>
      <c r="CU177" s="216"/>
      <c r="CV177" s="216"/>
      <c r="CW177" s="216"/>
      <c r="CX177" s="216"/>
      <c r="CY177" s="216"/>
      <c r="CZ177" s="216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  <c r="DP177" s="217"/>
      <c r="DQ177" s="217"/>
      <c r="DR177" s="217"/>
      <c r="DS177" s="217"/>
      <c r="DT177" s="217"/>
      <c r="DU177" s="217"/>
      <c r="DV177" s="217"/>
      <c r="DW177" s="217"/>
      <c r="DX177" s="217"/>
      <c r="DY177" s="217"/>
      <c r="DZ177" s="217"/>
      <c r="EA177" s="217"/>
      <c r="EB177" s="217"/>
      <c r="EC177" s="217"/>
      <c r="ED177" s="217"/>
      <c r="EE177" s="217"/>
    </row>
    <row r="178" spans="1:135" s="2" customFormat="1" ht="15" customHeight="1" hidden="1">
      <c r="A178" s="210"/>
      <c r="B178" s="210"/>
      <c r="C178" s="210"/>
      <c r="D178" s="210"/>
      <c r="E178" s="210"/>
      <c r="F178" s="210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  <c r="DP178" s="217"/>
      <c r="DQ178" s="217"/>
      <c r="DR178" s="217"/>
      <c r="DS178" s="217"/>
      <c r="DT178" s="217"/>
      <c r="DU178" s="217"/>
      <c r="DV178" s="217"/>
      <c r="DW178" s="217"/>
      <c r="DX178" s="217"/>
      <c r="DY178" s="217"/>
      <c r="DZ178" s="217"/>
      <c r="EA178" s="217"/>
      <c r="EB178" s="217"/>
      <c r="EC178" s="217"/>
      <c r="ED178" s="217"/>
      <c r="EE178" s="217"/>
    </row>
    <row r="179" spans="1:135" s="2" customFormat="1" ht="15" customHeight="1" hidden="1">
      <c r="A179" s="210"/>
      <c r="B179" s="210"/>
      <c r="C179" s="210"/>
      <c r="D179" s="210"/>
      <c r="E179" s="210"/>
      <c r="F179" s="210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6"/>
      <c r="CC179" s="216"/>
      <c r="CD179" s="216"/>
      <c r="CE179" s="216"/>
      <c r="CF179" s="216"/>
      <c r="CG179" s="216"/>
      <c r="CH179" s="216"/>
      <c r="CI179" s="216"/>
      <c r="CJ179" s="216"/>
      <c r="CK179" s="216"/>
      <c r="CL179" s="216"/>
      <c r="CM179" s="216"/>
      <c r="CN179" s="216"/>
      <c r="CO179" s="216"/>
      <c r="CP179" s="216"/>
      <c r="CQ179" s="216"/>
      <c r="CR179" s="216"/>
      <c r="CS179" s="216"/>
      <c r="CT179" s="216"/>
      <c r="CU179" s="216"/>
      <c r="CV179" s="216"/>
      <c r="CW179" s="216"/>
      <c r="CX179" s="216"/>
      <c r="CY179" s="216"/>
      <c r="CZ179" s="216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  <c r="DP179" s="217"/>
      <c r="DQ179" s="217"/>
      <c r="DR179" s="217"/>
      <c r="DS179" s="217"/>
      <c r="DT179" s="217"/>
      <c r="DU179" s="217"/>
      <c r="DV179" s="217"/>
      <c r="DW179" s="217"/>
      <c r="DX179" s="217"/>
      <c r="DY179" s="217"/>
      <c r="DZ179" s="217"/>
      <c r="EA179" s="217"/>
      <c r="EB179" s="217"/>
      <c r="EC179" s="217"/>
      <c r="ED179" s="217"/>
      <c r="EE179" s="217"/>
    </row>
    <row r="180" spans="1:135" s="2" customFormat="1" ht="15" customHeight="1" hidden="1">
      <c r="A180" s="210"/>
      <c r="B180" s="210"/>
      <c r="C180" s="210"/>
      <c r="D180" s="210"/>
      <c r="E180" s="210"/>
      <c r="F180" s="210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  <c r="BZ180" s="216"/>
      <c r="CA180" s="216"/>
      <c r="CB180" s="216"/>
      <c r="CC180" s="216"/>
      <c r="CD180" s="216"/>
      <c r="CE180" s="216"/>
      <c r="CF180" s="216"/>
      <c r="CG180" s="216"/>
      <c r="CH180" s="216"/>
      <c r="CI180" s="216"/>
      <c r="CJ180" s="216"/>
      <c r="CK180" s="216"/>
      <c r="CL180" s="216"/>
      <c r="CM180" s="216"/>
      <c r="CN180" s="216"/>
      <c r="CO180" s="216"/>
      <c r="CP180" s="216"/>
      <c r="CQ180" s="216"/>
      <c r="CR180" s="216"/>
      <c r="CS180" s="216"/>
      <c r="CT180" s="216"/>
      <c r="CU180" s="216"/>
      <c r="CV180" s="216"/>
      <c r="CW180" s="216"/>
      <c r="CX180" s="216"/>
      <c r="CY180" s="216"/>
      <c r="CZ180" s="216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  <c r="DP180" s="217"/>
      <c r="DQ180" s="217"/>
      <c r="DR180" s="217"/>
      <c r="DS180" s="217"/>
      <c r="DT180" s="217"/>
      <c r="DU180" s="217"/>
      <c r="DV180" s="217"/>
      <c r="DW180" s="217"/>
      <c r="DX180" s="217"/>
      <c r="DY180" s="217"/>
      <c r="DZ180" s="217"/>
      <c r="EA180" s="217"/>
      <c r="EB180" s="217"/>
      <c r="EC180" s="217"/>
      <c r="ED180" s="217"/>
      <c r="EE180" s="217"/>
    </row>
    <row r="181" spans="1:135" s="2" customFormat="1" ht="15" customHeight="1" hidden="1">
      <c r="A181" s="212"/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26"/>
      <c r="BD181" s="226"/>
      <c r="BE181" s="226"/>
      <c r="BF181" s="226"/>
      <c r="BG181" s="226"/>
      <c r="BH181" s="226"/>
      <c r="BI181" s="226"/>
      <c r="BJ181" s="226"/>
      <c r="BK181" s="226"/>
      <c r="BL181" s="226"/>
      <c r="BM181" s="226"/>
      <c r="BN181" s="226"/>
      <c r="BO181" s="226"/>
      <c r="BP181" s="226"/>
      <c r="BQ181" s="226"/>
      <c r="BR181" s="226"/>
      <c r="BS181" s="226"/>
      <c r="BT181" s="226"/>
      <c r="BU181" s="226"/>
      <c r="BV181" s="226"/>
      <c r="BW181" s="226"/>
      <c r="BX181" s="226"/>
      <c r="BY181" s="226"/>
      <c r="BZ181" s="226"/>
      <c r="CA181" s="226"/>
      <c r="CB181" s="226"/>
      <c r="CC181" s="226"/>
      <c r="CD181" s="226"/>
      <c r="CE181" s="226"/>
      <c r="CF181" s="226"/>
      <c r="CG181" s="226"/>
      <c r="CH181" s="226"/>
      <c r="CI181" s="226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  <c r="DP181" s="217"/>
      <c r="DQ181" s="217"/>
      <c r="DR181" s="217"/>
      <c r="DS181" s="217"/>
      <c r="DT181" s="217"/>
      <c r="DU181" s="217"/>
      <c r="DV181" s="217"/>
      <c r="DW181" s="217"/>
      <c r="DX181" s="217"/>
      <c r="DY181" s="217"/>
      <c r="DZ181" s="217"/>
      <c r="EA181" s="217"/>
      <c r="EB181" s="217"/>
      <c r="EC181" s="217"/>
      <c r="ED181" s="217"/>
      <c r="EE181" s="217"/>
    </row>
    <row r="182" spans="1:135" s="2" customFormat="1" ht="15" customHeight="1" hidden="1">
      <c r="A182" s="210"/>
      <c r="B182" s="210"/>
      <c r="C182" s="210"/>
      <c r="D182" s="210"/>
      <c r="E182" s="210"/>
      <c r="F182" s="210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6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  <c r="BZ182" s="216"/>
      <c r="CA182" s="216"/>
      <c r="CB182" s="216"/>
      <c r="CC182" s="216"/>
      <c r="CD182" s="216"/>
      <c r="CE182" s="216"/>
      <c r="CF182" s="216"/>
      <c r="CG182" s="216"/>
      <c r="CH182" s="216"/>
      <c r="CI182" s="216"/>
      <c r="CJ182" s="216"/>
      <c r="CK182" s="216"/>
      <c r="CL182" s="216"/>
      <c r="CM182" s="216"/>
      <c r="CN182" s="216"/>
      <c r="CO182" s="216"/>
      <c r="CP182" s="216"/>
      <c r="CQ182" s="216"/>
      <c r="CR182" s="216"/>
      <c r="CS182" s="216"/>
      <c r="CT182" s="216"/>
      <c r="CU182" s="216"/>
      <c r="CV182" s="216"/>
      <c r="CW182" s="216"/>
      <c r="CX182" s="216"/>
      <c r="CY182" s="216"/>
      <c r="CZ182" s="216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  <c r="DP182" s="217"/>
      <c r="DQ182" s="217"/>
      <c r="DR182" s="217"/>
      <c r="DS182" s="217"/>
      <c r="DT182" s="217"/>
      <c r="DU182" s="217"/>
      <c r="DV182" s="217"/>
      <c r="DW182" s="217"/>
      <c r="DX182" s="217"/>
      <c r="DY182" s="217"/>
      <c r="DZ182" s="217"/>
      <c r="EA182" s="217"/>
      <c r="EB182" s="217"/>
      <c r="EC182" s="217"/>
      <c r="ED182" s="217"/>
      <c r="EE182" s="217"/>
    </row>
    <row r="183" spans="1:135" s="2" customFormat="1" ht="15" customHeight="1" hidden="1">
      <c r="A183" s="210"/>
      <c r="B183" s="210"/>
      <c r="C183" s="210"/>
      <c r="D183" s="210"/>
      <c r="E183" s="210"/>
      <c r="F183" s="210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6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  <c r="BZ183" s="216"/>
      <c r="CA183" s="216"/>
      <c r="CB183" s="216"/>
      <c r="CC183" s="216"/>
      <c r="CD183" s="216"/>
      <c r="CE183" s="216"/>
      <c r="CF183" s="216"/>
      <c r="CG183" s="216"/>
      <c r="CH183" s="216"/>
      <c r="CI183" s="216"/>
      <c r="CJ183" s="216"/>
      <c r="CK183" s="216"/>
      <c r="CL183" s="216"/>
      <c r="CM183" s="216"/>
      <c r="CN183" s="216"/>
      <c r="CO183" s="216"/>
      <c r="CP183" s="216"/>
      <c r="CQ183" s="216"/>
      <c r="CR183" s="216"/>
      <c r="CS183" s="216"/>
      <c r="CT183" s="216"/>
      <c r="CU183" s="216"/>
      <c r="CV183" s="216"/>
      <c r="CW183" s="216"/>
      <c r="CX183" s="216"/>
      <c r="CY183" s="216"/>
      <c r="CZ183" s="216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  <c r="DP183" s="217"/>
      <c r="DQ183" s="217"/>
      <c r="DR183" s="217"/>
      <c r="DS183" s="217"/>
      <c r="DT183" s="217"/>
      <c r="DU183" s="217"/>
      <c r="DV183" s="217"/>
      <c r="DW183" s="217"/>
      <c r="DX183" s="217"/>
      <c r="DY183" s="217"/>
      <c r="DZ183" s="217"/>
      <c r="EA183" s="217"/>
      <c r="EB183" s="217"/>
      <c r="EC183" s="217"/>
      <c r="ED183" s="217"/>
      <c r="EE183" s="217"/>
    </row>
    <row r="184" spans="1:135" s="2" customFormat="1" ht="15" customHeight="1" hidden="1">
      <c r="A184" s="210"/>
      <c r="B184" s="210"/>
      <c r="C184" s="210"/>
      <c r="D184" s="210"/>
      <c r="E184" s="210"/>
      <c r="F184" s="210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6"/>
      <c r="CC184" s="216"/>
      <c r="CD184" s="216"/>
      <c r="CE184" s="216"/>
      <c r="CF184" s="216"/>
      <c r="CG184" s="216"/>
      <c r="CH184" s="216"/>
      <c r="CI184" s="216"/>
      <c r="CJ184" s="216"/>
      <c r="CK184" s="216"/>
      <c r="CL184" s="216"/>
      <c r="CM184" s="216"/>
      <c r="CN184" s="216"/>
      <c r="CO184" s="216"/>
      <c r="CP184" s="216"/>
      <c r="CQ184" s="216"/>
      <c r="CR184" s="216"/>
      <c r="CS184" s="216"/>
      <c r="CT184" s="216"/>
      <c r="CU184" s="216"/>
      <c r="CV184" s="216"/>
      <c r="CW184" s="216"/>
      <c r="CX184" s="216"/>
      <c r="CY184" s="216"/>
      <c r="CZ184" s="216"/>
      <c r="DA184" s="217"/>
      <c r="DB184" s="217"/>
      <c r="DC184" s="217"/>
      <c r="DD184" s="217"/>
      <c r="DE184" s="217"/>
      <c r="DF184" s="217"/>
      <c r="DG184" s="217"/>
      <c r="DH184" s="217"/>
      <c r="DI184" s="217"/>
      <c r="DJ184" s="217"/>
      <c r="DK184" s="217"/>
      <c r="DL184" s="217"/>
      <c r="DM184" s="217"/>
      <c r="DN184" s="217"/>
      <c r="DO184" s="217"/>
      <c r="DP184" s="217"/>
      <c r="DQ184" s="217"/>
      <c r="DR184" s="217"/>
      <c r="DS184" s="217"/>
      <c r="DT184" s="217"/>
      <c r="DU184" s="217"/>
      <c r="DV184" s="217"/>
      <c r="DW184" s="217"/>
      <c r="DX184" s="217"/>
      <c r="DY184" s="217"/>
      <c r="DZ184" s="217"/>
      <c r="EA184" s="217"/>
      <c r="EB184" s="217"/>
      <c r="EC184" s="217"/>
      <c r="ED184" s="217"/>
      <c r="EE184" s="217"/>
    </row>
    <row r="185" spans="1:135" s="2" customFormat="1" ht="15" customHeight="1" hidden="1">
      <c r="A185" s="210"/>
      <c r="B185" s="210"/>
      <c r="C185" s="210"/>
      <c r="D185" s="210"/>
      <c r="E185" s="210"/>
      <c r="F185" s="210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6"/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6"/>
      <c r="CU185" s="216"/>
      <c r="CV185" s="216"/>
      <c r="CW185" s="216"/>
      <c r="CX185" s="216"/>
      <c r="CY185" s="216"/>
      <c r="CZ185" s="216"/>
      <c r="DA185" s="217"/>
      <c r="DB185" s="217"/>
      <c r="DC185" s="217"/>
      <c r="DD185" s="217"/>
      <c r="DE185" s="217"/>
      <c r="DF185" s="217"/>
      <c r="DG185" s="217"/>
      <c r="DH185" s="217"/>
      <c r="DI185" s="217"/>
      <c r="DJ185" s="217"/>
      <c r="DK185" s="217"/>
      <c r="DL185" s="217"/>
      <c r="DM185" s="217"/>
      <c r="DN185" s="217"/>
      <c r="DO185" s="217"/>
      <c r="DP185" s="217"/>
      <c r="DQ185" s="217"/>
      <c r="DR185" s="217"/>
      <c r="DS185" s="217"/>
      <c r="DT185" s="217"/>
      <c r="DU185" s="217"/>
      <c r="DV185" s="217"/>
      <c r="DW185" s="217"/>
      <c r="DX185" s="217"/>
      <c r="DY185" s="217"/>
      <c r="DZ185" s="217"/>
      <c r="EA185" s="217"/>
      <c r="EB185" s="217"/>
      <c r="EC185" s="217"/>
      <c r="ED185" s="217"/>
      <c r="EE185" s="217"/>
    </row>
    <row r="186" spans="1:135" s="2" customFormat="1" ht="15" customHeight="1" hidden="1">
      <c r="A186" s="212"/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26"/>
      <c r="BD186" s="226"/>
      <c r="BE186" s="226"/>
      <c r="BF186" s="226"/>
      <c r="BG186" s="226"/>
      <c r="BH186" s="226"/>
      <c r="BI186" s="226"/>
      <c r="BJ186" s="226"/>
      <c r="BK186" s="226"/>
      <c r="BL186" s="226"/>
      <c r="BM186" s="226"/>
      <c r="BN186" s="226"/>
      <c r="BO186" s="226"/>
      <c r="BP186" s="226"/>
      <c r="BQ186" s="226"/>
      <c r="BR186" s="226"/>
      <c r="BS186" s="226"/>
      <c r="BT186" s="226"/>
      <c r="BU186" s="226"/>
      <c r="BV186" s="226"/>
      <c r="BW186" s="226"/>
      <c r="BX186" s="226"/>
      <c r="BY186" s="226"/>
      <c r="BZ186" s="226"/>
      <c r="CA186" s="226"/>
      <c r="CB186" s="226"/>
      <c r="CC186" s="226"/>
      <c r="CD186" s="226"/>
      <c r="CE186" s="226"/>
      <c r="CF186" s="226"/>
      <c r="CG186" s="226"/>
      <c r="CH186" s="226"/>
      <c r="CI186" s="226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7"/>
      <c r="DR186" s="217"/>
      <c r="DS186" s="217"/>
      <c r="DT186" s="217"/>
      <c r="DU186" s="217"/>
      <c r="DV186" s="217"/>
      <c r="DW186" s="217"/>
      <c r="DX186" s="217"/>
      <c r="DY186" s="217"/>
      <c r="DZ186" s="217"/>
      <c r="EA186" s="217"/>
      <c r="EB186" s="217"/>
      <c r="EC186" s="217"/>
      <c r="ED186" s="217"/>
      <c r="EE186" s="217"/>
    </row>
    <row r="187" spans="1:135" s="2" customFormat="1" ht="15" customHeight="1" hidden="1">
      <c r="A187" s="210"/>
      <c r="B187" s="210"/>
      <c r="C187" s="210"/>
      <c r="D187" s="210"/>
      <c r="E187" s="210"/>
      <c r="F187" s="210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  <c r="CG187" s="216"/>
      <c r="CH187" s="216"/>
      <c r="CI187" s="216"/>
      <c r="CJ187" s="216"/>
      <c r="CK187" s="216"/>
      <c r="CL187" s="216"/>
      <c r="CM187" s="216"/>
      <c r="CN187" s="216"/>
      <c r="CO187" s="216"/>
      <c r="CP187" s="216"/>
      <c r="CQ187" s="216"/>
      <c r="CR187" s="216"/>
      <c r="CS187" s="216"/>
      <c r="CT187" s="216"/>
      <c r="CU187" s="216"/>
      <c r="CV187" s="216"/>
      <c r="CW187" s="216"/>
      <c r="CX187" s="216"/>
      <c r="CY187" s="216"/>
      <c r="CZ187" s="216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7"/>
      <c r="DR187" s="217"/>
      <c r="DS187" s="217"/>
      <c r="DT187" s="217"/>
      <c r="DU187" s="217"/>
      <c r="DV187" s="217"/>
      <c r="DW187" s="217"/>
      <c r="DX187" s="217"/>
      <c r="DY187" s="217"/>
      <c r="DZ187" s="217"/>
      <c r="EA187" s="217"/>
      <c r="EB187" s="217"/>
      <c r="EC187" s="217"/>
      <c r="ED187" s="217"/>
      <c r="EE187" s="217"/>
    </row>
    <row r="188" spans="1:135" s="2" customFormat="1" ht="15" customHeight="1" hidden="1">
      <c r="A188" s="210"/>
      <c r="B188" s="210"/>
      <c r="C188" s="210"/>
      <c r="D188" s="210"/>
      <c r="E188" s="210"/>
      <c r="F188" s="210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  <c r="BZ188" s="216"/>
      <c r="CA188" s="216"/>
      <c r="CB188" s="216"/>
      <c r="CC188" s="216"/>
      <c r="CD188" s="216"/>
      <c r="CE188" s="216"/>
      <c r="CF188" s="216"/>
      <c r="CG188" s="216"/>
      <c r="CH188" s="216"/>
      <c r="CI188" s="216"/>
      <c r="CJ188" s="216"/>
      <c r="CK188" s="216"/>
      <c r="CL188" s="216"/>
      <c r="CM188" s="216"/>
      <c r="CN188" s="216"/>
      <c r="CO188" s="216"/>
      <c r="CP188" s="216"/>
      <c r="CQ188" s="216"/>
      <c r="CR188" s="216"/>
      <c r="CS188" s="216"/>
      <c r="CT188" s="216"/>
      <c r="CU188" s="216"/>
      <c r="CV188" s="216"/>
      <c r="CW188" s="216"/>
      <c r="CX188" s="216"/>
      <c r="CY188" s="216"/>
      <c r="CZ188" s="216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</row>
    <row r="189" spans="1:135" s="2" customFormat="1" ht="15" customHeight="1" hidden="1">
      <c r="A189" s="210"/>
      <c r="B189" s="210"/>
      <c r="C189" s="210"/>
      <c r="D189" s="210"/>
      <c r="E189" s="210"/>
      <c r="F189" s="210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  <c r="BZ189" s="216"/>
      <c r="CA189" s="216"/>
      <c r="CB189" s="216"/>
      <c r="CC189" s="216"/>
      <c r="CD189" s="216"/>
      <c r="CE189" s="216"/>
      <c r="CF189" s="216"/>
      <c r="CG189" s="216"/>
      <c r="CH189" s="216"/>
      <c r="CI189" s="216"/>
      <c r="CJ189" s="216"/>
      <c r="CK189" s="216"/>
      <c r="CL189" s="216"/>
      <c r="CM189" s="216"/>
      <c r="CN189" s="216"/>
      <c r="CO189" s="216"/>
      <c r="CP189" s="216"/>
      <c r="CQ189" s="216"/>
      <c r="CR189" s="216"/>
      <c r="CS189" s="216"/>
      <c r="CT189" s="216"/>
      <c r="CU189" s="216"/>
      <c r="CV189" s="216"/>
      <c r="CW189" s="216"/>
      <c r="CX189" s="216"/>
      <c r="CY189" s="216"/>
      <c r="CZ189" s="216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  <c r="DP189" s="217"/>
      <c r="DQ189" s="217"/>
      <c r="DR189" s="217"/>
      <c r="DS189" s="217"/>
      <c r="DT189" s="217"/>
      <c r="DU189" s="217"/>
      <c r="DV189" s="217"/>
      <c r="DW189" s="217"/>
      <c r="DX189" s="217"/>
      <c r="DY189" s="217"/>
      <c r="DZ189" s="217"/>
      <c r="EA189" s="217"/>
      <c r="EB189" s="217"/>
      <c r="EC189" s="217"/>
      <c r="ED189" s="217"/>
      <c r="EE189" s="217"/>
    </row>
    <row r="190" spans="1:135" s="2" customFormat="1" ht="15" customHeight="1" hidden="1">
      <c r="A190" s="210"/>
      <c r="B190" s="210"/>
      <c r="C190" s="210"/>
      <c r="D190" s="210"/>
      <c r="E190" s="210"/>
      <c r="F190" s="210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  <c r="BZ190" s="216"/>
      <c r="CA190" s="216"/>
      <c r="CB190" s="216"/>
      <c r="CC190" s="216"/>
      <c r="CD190" s="216"/>
      <c r="CE190" s="216"/>
      <c r="CF190" s="216"/>
      <c r="CG190" s="216"/>
      <c r="CH190" s="216"/>
      <c r="CI190" s="216"/>
      <c r="CJ190" s="216"/>
      <c r="CK190" s="216"/>
      <c r="CL190" s="216"/>
      <c r="CM190" s="216"/>
      <c r="CN190" s="216"/>
      <c r="CO190" s="216"/>
      <c r="CP190" s="216"/>
      <c r="CQ190" s="216"/>
      <c r="CR190" s="216"/>
      <c r="CS190" s="216"/>
      <c r="CT190" s="216"/>
      <c r="CU190" s="216"/>
      <c r="CV190" s="216"/>
      <c r="CW190" s="216"/>
      <c r="CX190" s="216"/>
      <c r="CY190" s="216"/>
      <c r="CZ190" s="216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  <c r="DP190" s="217"/>
      <c r="DQ190" s="217"/>
      <c r="DR190" s="217"/>
      <c r="DS190" s="217"/>
      <c r="DT190" s="217"/>
      <c r="DU190" s="217"/>
      <c r="DV190" s="217"/>
      <c r="DW190" s="217"/>
      <c r="DX190" s="217"/>
      <c r="DY190" s="217"/>
      <c r="DZ190" s="217"/>
      <c r="EA190" s="217"/>
      <c r="EB190" s="217"/>
      <c r="EC190" s="217"/>
      <c r="ED190" s="217"/>
      <c r="EE190" s="217"/>
    </row>
    <row r="191" spans="1:135" s="2" customFormat="1" ht="15" customHeight="1" hidden="1">
      <c r="A191" s="210"/>
      <c r="B191" s="210"/>
      <c r="C191" s="210"/>
      <c r="D191" s="210"/>
      <c r="E191" s="210"/>
      <c r="F191" s="210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  <c r="BZ191" s="216"/>
      <c r="CA191" s="216"/>
      <c r="CB191" s="216"/>
      <c r="CC191" s="216"/>
      <c r="CD191" s="216"/>
      <c r="CE191" s="216"/>
      <c r="CF191" s="216"/>
      <c r="CG191" s="216"/>
      <c r="CH191" s="216"/>
      <c r="CI191" s="216"/>
      <c r="CJ191" s="216"/>
      <c r="CK191" s="216"/>
      <c r="CL191" s="216"/>
      <c r="CM191" s="216"/>
      <c r="CN191" s="216"/>
      <c r="CO191" s="216"/>
      <c r="CP191" s="216"/>
      <c r="CQ191" s="216"/>
      <c r="CR191" s="216"/>
      <c r="CS191" s="216"/>
      <c r="CT191" s="216"/>
      <c r="CU191" s="216"/>
      <c r="CV191" s="216"/>
      <c r="CW191" s="216"/>
      <c r="CX191" s="216"/>
      <c r="CY191" s="216"/>
      <c r="CZ191" s="216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  <c r="DP191" s="217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</row>
    <row r="192" spans="1:135" s="2" customFormat="1" ht="14.25" customHeight="1" hidden="1">
      <c r="A192" s="210"/>
      <c r="B192" s="210"/>
      <c r="C192" s="210"/>
      <c r="D192" s="210"/>
      <c r="E192" s="210"/>
      <c r="F192" s="210"/>
      <c r="G192" s="218" t="s">
        <v>8</v>
      </c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211">
        <f>SUM(BC172:BC191)</f>
        <v>0</v>
      </c>
      <c r="BD192" s="211"/>
      <c r="BE192" s="211"/>
      <c r="BF192" s="211"/>
      <c r="BG192" s="211"/>
      <c r="BH192" s="211"/>
      <c r="BI192" s="211"/>
      <c r="BJ192" s="211"/>
      <c r="BK192" s="211"/>
      <c r="BL192" s="211"/>
      <c r="BM192" s="211"/>
      <c r="BN192" s="211"/>
      <c r="BO192" s="211"/>
      <c r="BP192" s="211"/>
      <c r="BQ192" s="211"/>
      <c r="BR192" s="211"/>
      <c r="BS192" s="211" t="s">
        <v>9</v>
      </c>
      <c r="BT192" s="211"/>
      <c r="BU192" s="211"/>
      <c r="BV192" s="211"/>
      <c r="BW192" s="211"/>
      <c r="BX192" s="211"/>
      <c r="BY192" s="211"/>
      <c r="BZ192" s="211"/>
      <c r="CA192" s="211"/>
      <c r="CB192" s="211"/>
      <c r="CC192" s="211"/>
      <c r="CD192" s="211"/>
      <c r="CE192" s="211"/>
      <c r="CF192" s="211"/>
      <c r="CG192" s="211"/>
      <c r="CH192" s="211"/>
      <c r="CI192" s="211">
        <f>SUM(CI172:CI191)</f>
        <v>0</v>
      </c>
      <c r="CJ192" s="211"/>
      <c r="CK192" s="211"/>
      <c r="CL192" s="211"/>
      <c r="CM192" s="211"/>
      <c r="CN192" s="211"/>
      <c r="CO192" s="211"/>
      <c r="CP192" s="211"/>
      <c r="CQ192" s="211"/>
      <c r="CR192" s="211"/>
      <c r="CS192" s="211"/>
      <c r="CT192" s="211"/>
      <c r="CU192" s="211"/>
      <c r="CV192" s="211"/>
      <c r="CW192" s="211"/>
      <c r="CX192" s="211"/>
      <c r="CY192" s="211"/>
      <c r="CZ192" s="211"/>
      <c r="DA192" s="217"/>
      <c r="DB192" s="217"/>
      <c r="DC192" s="217"/>
      <c r="DD192" s="217"/>
      <c r="DE192" s="217"/>
      <c r="DF192" s="217"/>
      <c r="DG192" s="217"/>
      <c r="DH192" s="217"/>
      <c r="DI192" s="217"/>
      <c r="DJ192" s="217"/>
      <c r="DK192" s="217"/>
      <c r="DL192" s="217"/>
      <c r="DM192" s="217"/>
      <c r="DN192" s="217"/>
      <c r="DO192" s="217"/>
      <c r="DP192" s="217"/>
      <c r="DQ192" s="217"/>
      <c r="DR192" s="217"/>
      <c r="DS192" s="217"/>
      <c r="DT192" s="217"/>
      <c r="DU192" s="217"/>
      <c r="DV192" s="217"/>
      <c r="DW192" s="217"/>
      <c r="DX192" s="217"/>
      <c r="DY192" s="217"/>
      <c r="DZ192" s="217"/>
      <c r="EA192" s="217"/>
      <c r="EB192" s="217"/>
      <c r="EC192" s="217"/>
      <c r="ED192" s="217"/>
      <c r="EE192" s="217"/>
    </row>
    <row r="193" spans="105:135" s="2" customFormat="1" ht="12" customHeight="1" hidden="1"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  <c r="DP193" s="217"/>
      <c r="DQ193" s="217"/>
      <c r="DR193" s="217"/>
      <c r="DS193" s="217"/>
      <c r="DT193" s="217"/>
      <c r="DU193" s="217"/>
      <c r="DV193" s="217"/>
      <c r="DW193" s="217"/>
      <c r="DX193" s="217"/>
      <c r="DY193" s="217"/>
      <c r="DZ193" s="217"/>
      <c r="EA193" s="217"/>
      <c r="EB193" s="217"/>
      <c r="EC193" s="217"/>
      <c r="ED193" s="217"/>
      <c r="EE193" s="217"/>
    </row>
    <row r="194" spans="105:135" s="2" customFormat="1" ht="12" customHeight="1" hidden="1">
      <c r="DA194" s="217"/>
      <c r="DB194" s="217"/>
      <c r="DC194" s="217"/>
      <c r="DD194" s="217"/>
      <c r="DE194" s="217"/>
      <c r="DF194" s="217"/>
      <c r="DG194" s="217"/>
      <c r="DH194" s="217"/>
      <c r="DI194" s="217"/>
      <c r="DJ194" s="217"/>
      <c r="DK194" s="217"/>
      <c r="DL194" s="217"/>
      <c r="DM194" s="217"/>
      <c r="DN194" s="217"/>
      <c r="DO194" s="217"/>
      <c r="DP194" s="217"/>
      <c r="DQ194" s="217"/>
      <c r="DR194" s="217"/>
      <c r="DS194" s="217"/>
      <c r="DT194" s="217"/>
      <c r="DU194" s="217"/>
      <c r="DV194" s="217"/>
      <c r="DW194" s="217"/>
      <c r="DX194" s="217"/>
      <c r="DY194" s="217"/>
      <c r="DZ194" s="217"/>
      <c r="EA194" s="217"/>
      <c r="EB194" s="217"/>
      <c r="EC194" s="217"/>
      <c r="ED194" s="217"/>
      <c r="EE194" s="217"/>
    </row>
    <row r="195" spans="105:135" ht="12.75" hidden="1">
      <c r="DA195" s="217"/>
      <c r="DB195" s="217"/>
      <c r="DC195" s="217"/>
      <c r="DD195" s="217"/>
      <c r="DE195" s="217"/>
      <c r="DF195" s="217"/>
      <c r="DG195" s="217"/>
      <c r="DH195" s="217"/>
      <c r="DI195" s="217"/>
      <c r="DJ195" s="217"/>
      <c r="DK195" s="217"/>
      <c r="DL195" s="217"/>
      <c r="DM195" s="217"/>
      <c r="DN195" s="217"/>
      <c r="DO195" s="217"/>
      <c r="DP195" s="217"/>
      <c r="DQ195" s="217"/>
      <c r="DR195" s="217"/>
      <c r="DS195" s="217"/>
      <c r="DT195" s="217"/>
      <c r="DU195" s="217"/>
      <c r="DV195" s="217"/>
      <c r="DW195" s="217"/>
      <c r="DX195" s="217"/>
      <c r="DY195" s="217"/>
      <c r="DZ195" s="217"/>
      <c r="EA195" s="217"/>
      <c r="EB195" s="217"/>
      <c r="EC195" s="217"/>
      <c r="ED195" s="217"/>
      <c r="EE195" s="217"/>
    </row>
    <row r="196" spans="105:135" ht="12.75" hidden="1"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  <c r="DP196" s="217"/>
      <c r="DQ196" s="217"/>
      <c r="DR196" s="217"/>
      <c r="DS196" s="217"/>
      <c r="DT196" s="217"/>
      <c r="DU196" s="217"/>
      <c r="DV196" s="217"/>
      <c r="DW196" s="217"/>
      <c r="DX196" s="217"/>
      <c r="DY196" s="217"/>
      <c r="DZ196" s="217"/>
      <c r="EA196" s="217"/>
      <c r="EB196" s="217"/>
      <c r="EC196" s="217"/>
      <c r="ED196" s="217"/>
      <c r="EE196" s="217"/>
    </row>
    <row r="197" spans="105:135" ht="12.75" hidden="1"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  <c r="DP197" s="217"/>
      <c r="DQ197" s="217"/>
      <c r="DR197" s="217"/>
      <c r="DS197" s="217"/>
      <c r="DT197" s="217"/>
      <c r="DU197" s="217"/>
      <c r="DV197" s="217"/>
      <c r="DW197" s="217"/>
      <c r="DX197" s="217"/>
      <c r="DY197" s="217"/>
      <c r="DZ197" s="217"/>
      <c r="EA197" s="217"/>
      <c r="EB197" s="217"/>
      <c r="EC197" s="217"/>
      <c r="ED197" s="217"/>
      <c r="EE197" s="217"/>
    </row>
    <row r="198" spans="105:135" ht="12.75" hidden="1">
      <c r="DA198" s="217"/>
      <c r="DB198" s="217"/>
      <c r="DC198" s="217"/>
      <c r="DD198" s="217"/>
      <c r="DE198" s="217"/>
      <c r="DF198" s="217"/>
      <c r="DG198" s="217"/>
      <c r="DH198" s="217"/>
      <c r="DI198" s="217"/>
      <c r="DJ198" s="217"/>
      <c r="DK198" s="217"/>
      <c r="DL198" s="217"/>
      <c r="DM198" s="217"/>
      <c r="DN198" s="217"/>
      <c r="DO198" s="217"/>
      <c r="DP198" s="217"/>
      <c r="DQ198" s="217"/>
      <c r="DR198" s="217"/>
      <c r="DS198" s="217"/>
      <c r="DT198" s="217"/>
      <c r="DU198" s="217"/>
      <c r="DV198" s="217"/>
      <c r="DW198" s="217"/>
      <c r="DX198" s="217"/>
      <c r="DY198" s="217"/>
      <c r="DZ198" s="217"/>
      <c r="EA198" s="217"/>
      <c r="EB198" s="217"/>
      <c r="EC198" s="217"/>
      <c r="ED198" s="217"/>
      <c r="EE198" s="217"/>
    </row>
    <row r="199" spans="105:135" ht="12.75" hidden="1">
      <c r="DA199" s="217"/>
      <c r="DB199" s="217"/>
      <c r="DC199" s="217"/>
      <c r="DD199" s="217"/>
      <c r="DE199" s="217"/>
      <c r="DF199" s="217"/>
      <c r="DG199" s="217"/>
      <c r="DH199" s="217"/>
      <c r="DI199" s="217"/>
      <c r="DJ199" s="217"/>
      <c r="DK199" s="217"/>
      <c r="DL199" s="217"/>
      <c r="DM199" s="217"/>
      <c r="DN199" s="217"/>
      <c r="DO199" s="217"/>
      <c r="DP199" s="217"/>
      <c r="DQ199" s="217"/>
      <c r="DR199" s="217"/>
      <c r="DS199" s="217"/>
      <c r="DT199" s="217"/>
      <c r="DU199" s="217"/>
      <c r="DV199" s="217"/>
      <c r="DW199" s="217"/>
      <c r="DX199" s="217"/>
      <c r="DY199" s="217"/>
      <c r="DZ199" s="217"/>
      <c r="EA199" s="217"/>
      <c r="EB199" s="217"/>
      <c r="EC199" s="217"/>
      <c r="ED199" s="217"/>
      <c r="EE199" s="217"/>
    </row>
    <row r="200" spans="105:135" ht="12.75" hidden="1">
      <c r="DA200" s="217"/>
      <c r="DB200" s="217"/>
      <c r="DC200" s="217"/>
      <c r="DD200" s="217"/>
      <c r="DE200" s="217"/>
      <c r="DF200" s="217"/>
      <c r="DG200" s="217"/>
      <c r="DH200" s="217"/>
      <c r="DI200" s="217"/>
      <c r="DJ200" s="217"/>
      <c r="DK200" s="217"/>
      <c r="DL200" s="217"/>
      <c r="DM200" s="217"/>
      <c r="DN200" s="217"/>
      <c r="DO200" s="217"/>
      <c r="DP200" s="217"/>
      <c r="DQ200" s="217"/>
      <c r="DR200" s="217"/>
      <c r="DS200" s="217"/>
      <c r="DT200" s="217"/>
      <c r="DU200" s="217"/>
      <c r="DV200" s="217"/>
      <c r="DW200" s="217"/>
      <c r="DX200" s="217"/>
      <c r="DY200" s="217"/>
      <c r="DZ200" s="217"/>
      <c r="EA200" s="217"/>
      <c r="EB200" s="217"/>
      <c r="EC200" s="217"/>
      <c r="ED200" s="217"/>
      <c r="EE200" s="217"/>
    </row>
    <row r="201" spans="105:135" ht="12.75" hidden="1">
      <c r="DA201" s="217"/>
      <c r="DB201" s="217"/>
      <c r="DC201" s="217"/>
      <c r="DD201" s="217"/>
      <c r="DE201" s="217"/>
      <c r="DF201" s="217"/>
      <c r="DG201" s="217"/>
      <c r="DH201" s="217"/>
      <c r="DI201" s="217"/>
      <c r="DJ201" s="217"/>
      <c r="DK201" s="217"/>
      <c r="DL201" s="217"/>
      <c r="DM201" s="217"/>
      <c r="DN201" s="217"/>
      <c r="DO201" s="217"/>
      <c r="DP201" s="217"/>
      <c r="DQ201" s="217"/>
      <c r="DR201" s="217"/>
      <c r="DS201" s="217"/>
      <c r="DT201" s="217"/>
      <c r="DU201" s="217"/>
      <c r="DV201" s="217"/>
      <c r="DW201" s="217"/>
      <c r="DX201" s="217"/>
      <c r="DY201" s="217"/>
      <c r="DZ201" s="217"/>
      <c r="EA201" s="217"/>
      <c r="EB201" s="217"/>
      <c r="EC201" s="217"/>
      <c r="ED201" s="217"/>
      <c r="EE201" s="217"/>
    </row>
    <row r="202" spans="105:135" ht="12.75" hidden="1"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  <c r="DP202" s="217"/>
      <c r="DQ202" s="217"/>
      <c r="DR202" s="217"/>
      <c r="DS202" s="217"/>
      <c r="DT202" s="217"/>
      <c r="DU202" s="217"/>
      <c r="DV202" s="217"/>
      <c r="DW202" s="217"/>
      <c r="DX202" s="217"/>
      <c r="DY202" s="217"/>
      <c r="DZ202" s="217"/>
      <c r="EA202" s="217"/>
      <c r="EB202" s="217"/>
      <c r="EC202" s="217"/>
      <c r="ED202" s="217"/>
      <c r="EE202" s="217"/>
    </row>
    <row r="203" spans="105:135" ht="12.75" hidden="1"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  <c r="DP203" s="217"/>
      <c r="DQ203" s="217"/>
      <c r="DR203" s="217"/>
      <c r="DS203" s="217"/>
      <c r="DT203" s="217"/>
      <c r="DU203" s="217"/>
      <c r="DV203" s="217"/>
      <c r="DW203" s="217"/>
      <c r="DX203" s="217"/>
      <c r="DY203" s="217"/>
      <c r="DZ203" s="217"/>
      <c r="EA203" s="217"/>
      <c r="EB203" s="217"/>
      <c r="EC203" s="217"/>
      <c r="ED203" s="217"/>
      <c r="EE203" s="217"/>
    </row>
    <row r="204" spans="105:135" ht="12.75" hidden="1"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  <c r="DP204" s="217"/>
      <c r="DQ204" s="217"/>
      <c r="DR204" s="217"/>
      <c r="DS204" s="217"/>
      <c r="DT204" s="217"/>
      <c r="DU204" s="217"/>
      <c r="DV204" s="217"/>
      <c r="DW204" s="217"/>
      <c r="DX204" s="217"/>
      <c r="DY204" s="217"/>
      <c r="DZ204" s="217"/>
      <c r="EA204" s="217"/>
      <c r="EB204" s="217"/>
      <c r="EC204" s="217"/>
      <c r="ED204" s="217"/>
      <c r="EE204" s="217"/>
    </row>
    <row r="205" spans="105:135" ht="12.75" hidden="1">
      <c r="DA205" s="217"/>
      <c r="DB205" s="217"/>
      <c r="DC205" s="217"/>
      <c r="DD205" s="217"/>
      <c r="DE205" s="217"/>
      <c r="DF205" s="217"/>
      <c r="DG205" s="217"/>
      <c r="DH205" s="217"/>
      <c r="DI205" s="217"/>
      <c r="DJ205" s="217"/>
      <c r="DK205" s="217"/>
      <c r="DL205" s="217"/>
      <c r="DM205" s="217"/>
      <c r="DN205" s="217"/>
      <c r="DO205" s="217"/>
      <c r="DP205" s="217"/>
      <c r="DQ205" s="217"/>
      <c r="DR205" s="217"/>
      <c r="DS205" s="217"/>
      <c r="DT205" s="217"/>
      <c r="DU205" s="217"/>
      <c r="DV205" s="217"/>
      <c r="DW205" s="217"/>
      <c r="DX205" s="217"/>
      <c r="DY205" s="217"/>
      <c r="DZ205" s="217"/>
      <c r="EA205" s="217"/>
      <c r="EB205" s="217"/>
      <c r="EC205" s="217"/>
      <c r="ED205" s="217"/>
      <c r="EE205" s="217"/>
    </row>
    <row r="206" spans="105:135" ht="12.75" hidden="1">
      <c r="DA206" s="217"/>
      <c r="DB206" s="217"/>
      <c r="DC206" s="217"/>
      <c r="DD206" s="217"/>
      <c r="DE206" s="217"/>
      <c r="DF206" s="217"/>
      <c r="DG206" s="217"/>
      <c r="DH206" s="217"/>
      <c r="DI206" s="217"/>
      <c r="DJ206" s="217"/>
      <c r="DK206" s="217"/>
      <c r="DL206" s="217"/>
      <c r="DM206" s="217"/>
      <c r="DN206" s="217"/>
      <c r="DO206" s="217"/>
      <c r="DP206" s="217"/>
      <c r="DQ206" s="217"/>
      <c r="DR206" s="217"/>
      <c r="DS206" s="217"/>
      <c r="DT206" s="217"/>
      <c r="DU206" s="217"/>
      <c r="DV206" s="217"/>
      <c r="DW206" s="217"/>
      <c r="DX206" s="217"/>
      <c r="DY206" s="217"/>
      <c r="DZ206" s="217"/>
      <c r="EA206" s="217"/>
      <c r="EB206" s="217"/>
      <c r="EC206" s="217"/>
      <c r="ED206" s="217"/>
      <c r="EE206" s="217"/>
    </row>
    <row r="207" spans="105:135" ht="12.75" hidden="1">
      <c r="DA207" s="217"/>
      <c r="DB207" s="217"/>
      <c r="DC207" s="217"/>
      <c r="DD207" s="217"/>
      <c r="DE207" s="217"/>
      <c r="DF207" s="217"/>
      <c r="DG207" s="217"/>
      <c r="DH207" s="217"/>
      <c r="DI207" s="217"/>
      <c r="DJ207" s="217"/>
      <c r="DK207" s="217"/>
      <c r="DL207" s="217"/>
      <c r="DM207" s="217"/>
      <c r="DN207" s="217"/>
      <c r="DO207" s="217"/>
      <c r="DP207" s="217"/>
      <c r="DQ207" s="217"/>
      <c r="DR207" s="217"/>
      <c r="DS207" s="217"/>
      <c r="DT207" s="217"/>
      <c r="DU207" s="217"/>
      <c r="DV207" s="217"/>
      <c r="DW207" s="217"/>
      <c r="DX207" s="217"/>
      <c r="DY207" s="217"/>
      <c r="DZ207" s="217"/>
      <c r="EA207" s="217"/>
      <c r="EB207" s="217"/>
      <c r="EC207" s="217"/>
      <c r="ED207" s="217"/>
      <c r="EE207" s="217"/>
    </row>
    <row r="208" spans="105:135" ht="12.75" hidden="1">
      <c r="DA208" s="217"/>
      <c r="DB208" s="217"/>
      <c r="DC208" s="217"/>
      <c r="DD208" s="217"/>
      <c r="DE208" s="217"/>
      <c r="DF208" s="217"/>
      <c r="DG208" s="217"/>
      <c r="DH208" s="217"/>
      <c r="DI208" s="217"/>
      <c r="DJ208" s="217"/>
      <c r="DK208" s="217"/>
      <c r="DL208" s="217"/>
      <c r="DM208" s="217"/>
      <c r="DN208" s="217"/>
      <c r="DO208" s="217"/>
      <c r="DP208" s="217"/>
      <c r="DQ208" s="217"/>
      <c r="DR208" s="217"/>
      <c r="DS208" s="217"/>
      <c r="DT208" s="217"/>
      <c r="DU208" s="217"/>
      <c r="DV208" s="217"/>
      <c r="DW208" s="217"/>
      <c r="DX208" s="217"/>
      <c r="DY208" s="217"/>
      <c r="DZ208" s="217"/>
      <c r="EA208" s="217"/>
      <c r="EB208" s="217"/>
      <c r="EC208" s="217"/>
      <c r="ED208" s="217"/>
      <c r="EE208" s="217"/>
    </row>
    <row r="209" spans="105:135" ht="12.75" hidden="1"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  <c r="DK209" s="217"/>
      <c r="DL209" s="217"/>
      <c r="DM209" s="217"/>
      <c r="DN209" s="217"/>
      <c r="DO209" s="217"/>
      <c r="DP209" s="217"/>
      <c r="DQ209" s="217"/>
      <c r="DR209" s="217"/>
      <c r="DS209" s="217"/>
      <c r="DT209" s="217"/>
      <c r="DU209" s="217"/>
      <c r="DV209" s="217"/>
      <c r="DW209" s="217"/>
      <c r="DX209" s="217"/>
      <c r="DY209" s="217"/>
      <c r="DZ209" s="217"/>
      <c r="EA209" s="217"/>
      <c r="EB209" s="217"/>
      <c r="EC209" s="217"/>
      <c r="ED209" s="217"/>
      <c r="EE209" s="217"/>
    </row>
    <row r="210" spans="105:135" ht="12.75" hidden="1">
      <c r="DA210" s="217"/>
      <c r="DB210" s="217"/>
      <c r="DC210" s="217"/>
      <c r="DD210" s="217"/>
      <c r="DE210" s="217"/>
      <c r="DF210" s="217"/>
      <c r="DG210" s="217"/>
      <c r="DH210" s="217"/>
      <c r="DI210" s="217"/>
      <c r="DJ210" s="217"/>
      <c r="DK210" s="217"/>
      <c r="DL210" s="217"/>
      <c r="DM210" s="217"/>
      <c r="DN210" s="217"/>
      <c r="DO210" s="217"/>
      <c r="DP210" s="217"/>
      <c r="DQ210" s="217"/>
      <c r="DR210" s="217"/>
      <c r="DS210" s="217"/>
      <c r="DT210" s="217"/>
      <c r="DU210" s="217"/>
      <c r="DV210" s="217"/>
      <c r="DW210" s="217"/>
      <c r="DX210" s="217"/>
      <c r="DY210" s="217"/>
      <c r="DZ210" s="217"/>
      <c r="EA210" s="217"/>
      <c r="EB210" s="217"/>
      <c r="EC210" s="217"/>
      <c r="ED210" s="217"/>
      <c r="EE210" s="217"/>
    </row>
    <row r="211" spans="105:135" ht="12.75" hidden="1">
      <c r="DA211" s="217"/>
      <c r="DB211" s="217"/>
      <c r="DC211" s="217"/>
      <c r="DD211" s="217"/>
      <c r="DE211" s="217"/>
      <c r="DF211" s="217"/>
      <c r="DG211" s="217"/>
      <c r="DH211" s="217"/>
      <c r="DI211" s="217"/>
      <c r="DJ211" s="217"/>
      <c r="DK211" s="217"/>
      <c r="DL211" s="217"/>
      <c r="DM211" s="217"/>
      <c r="DN211" s="217"/>
      <c r="DO211" s="217"/>
      <c r="DP211" s="217"/>
      <c r="DQ211" s="217"/>
      <c r="DR211" s="217"/>
      <c r="DS211" s="217"/>
      <c r="DT211" s="217"/>
      <c r="DU211" s="217"/>
      <c r="DV211" s="217"/>
      <c r="DW211" s="217"/>
      <c r="DX211" s="217"/>
      <c r="DY211" s="217"/>
      <c r="DZ211" s="217"/>
      <c r="EA211" s="217"/>
      <c r="EB211" s="217"/>
      <c r="EC211" s="217"/>
      <c r="ED211" s="217"/>
      <c r="EE211" s="217"/>
    </row>
    <row r="212" spans="105:135" ht="12.75" hidden="1">
      <c r="DA212" s="217"/>
      <c r="DB212" s="217"/>
      <c r="DC212" s="217"/>
      <c r="DD212" s="217"/>
      <c r="DE212" s="217"/>
      <c r="DF212" s="217"/>
      <c r="DG212" s="217"/>
      <c r="DH212" s="217"/>
      <c r="DI212" s="217"/>
      <c r="DJ212" s="217"/>
      <c r="DK212" s="217"/>
      <c r="DL212" s="217"/>
      <c r="DM212" s="217"/>
      <c r="DN212" s="217"/>
      <c r="DO212" s="217"/>
      <c r="DP212" s="217"/>
      <c r="DQ212" s="217"/>
      <c r="DR212" s="217"/>
      <c r="DS212" s="217"/>
      <c r="DT212" s="217"/>
      <c r="DU212" s="217"/>
      <c r="DV212" s="217"/>
      <c r="DW212" s="217"/>
      <c r="DX212" s="217"/>
      <c r="DY212" s="217"/>
      <c r="DZ212" s="217"/>
      <c r="EA212" s="217"/>
      <c r="EB212" s="217"/>
      <c r="EC212" s="217"/>
      <c r="ED212" s="217"/>
      <c r="EE212" s="217"/>
    </row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</sheetData>
  <sheetProtection/>
  <mergeCells count="704">
    <mergeCell ref="A11:EE11"/>
    <mergeCell ref="BC191:BR191"/>
    <mergeCell ref="BS191:CH191"/>
    <mergeCell ref="A1:EE1"/>
    <mergeCell ref="A5:EE5"/>
    <mergeCell ref="AJ4:EE4"/>
    <mergeCell ref="AE13:AM15"/>
    <mergeCell ref="F13:AD15"/>
    <mergeCell ref="AN14:AZ15"/>
    <mergeCell ref="A9:EE10"/>
    <mergeCell ref="BS190:CH190"/>
    <mergeCell ref="CI189:CZ189"/>
    <mergeCell ref="CI191:CZ191"/>
    <mergeCell ref="A192:F192"/>
    <mergeCell ref="G192:BB192"/>
    <mergeCell ref="BC192:BR192"/>
    <mergeCell ref="BS192:CH192"/>
    <mergeCell ref="CI192:CZ192"/>
    <mergeCell ref="A190:F190"/>
    <mergeCell ref="G190:BB190"/>
    <mergeCell ref="A12:EE12"/>
    <mergeCell ref="A191:F191"/>
    <mergeCell ref="G191:BB191"/>
    <mergeCell ref="CI171:CZ171"/>
    <mergeCell ref="CI170:CZ170"/>
    <mergeCell ref="CI190:CZ190"/>
    <mergeCell ref="A171:F171"/>
    <mergeCell ref="G171:BB171"/>
    <mergeCell ref="BC171:BR171"/>
    <mergeCell ref="BS171:CH171"/>
    <mergeCell ref="BC190:BR190"/>
    <mergeCell ref="A169:CZ169"/>
    <mergeCell ref="A166:F166"/>
    <mergeCell ref="G166:BR166"/>
    <mergeCell ref="A167:CZ167"/>
    <mergeCell ref="G170:BB170"/>
    <mergeCell ref="BC170:BR170"/>
    <mergeCell ref="BS170:CH170"/>
    <mergeCell ref="CI188:CZ188"/>
    <mergeCell ref="CI186:CZ186"/>
    <mergeCell ref="CI165:CZ165"/>
    <mergeCell ref="CI166:CZ166"/>
    <mergeCell ref="A165:F165"/>
    <mergeCell ref="G165:BR165"/>
    <mergeCell ref="BS165:CH165"/>
    <mergeCell ref="A168:CZ168"/>
    <mergeCell ref="A162:F162"/>
    <mergeCell ref="BS162:CH162"/>
    <mergeCell ref="A164:F164"/>
    <mergeCell ref="BS164:CH164"/>
    <mergeCell ref="G162:BR162"/>
    <mergeCell ref="G163:BR163"/>
    <mergeCell ref="G164:BR164"/>
    <mergeCell ref="A160:F160"/>
    <mergeCell ref="BS160:CH160"/>
    <mergeCell ref="CI155:CZ155"/>
    <mergeCell ref="A152:CZ152"/>
    <mergeCell ref="A154:F154"/>
    <mergeCell ref="G154:BR154"/>
    <mergeCell ref="BS154:CH154"/>
    <mergeCell ref="CI154:CZ154"/>
    <mergeCell ref="A153:CZ153"/>
    <mergeCell ref="A155:F155"/>
    <mergeCell ref="G160:BR160"/>
    <mergeCell ref="CI159:CZ159"/>
    <mergeCell ref="A161:F161"/>
    <mergeCell ref="BS161:CH161"/>
    <mergeCell ref="G161:BR161"/>
    <mergeCell ref="G155:BR155"/>
    <mergeCell ref="BS155:CH155"/>
    <mergeCell ref="A159:F159"/>
    <mergeCell ref="BS159:CH159"/>
    <mergeCell ref="G159:BR159"/>
    <mergeCell ref="G158:BR158"/>
    <mergeCell ref="A157:F157"/>
    <mergeCell ref="G157:BR157"/>
    <mergeCell ref="BS157:CH157"/>
    <mergeCell ref="A158:F158"/>
    <mergeCell ref="BS158:CH158"/>
    <mergeCell ref="BS145:CH145"/>
    <mergeCell ref="CI145:CZ145"/>
    <mergeCell ref="A145:F145"/>
    <mergeCell ref="G145:BB145"/>
    <mergeCell ref="BC145:BR145"/>
    <mergeCell ref="CI156:CZ156"/>
    <mergeCell ref="A156:F156"/>
    <mergeCell ref="G156:BR156"/>
    <mergeCell ref="BS156:CH156"/>
    <mergeCell ref="A151:CZ151"/>
    <mergeCell ref="CI144:CZ144"/>
    <mergeCell ref="A144:F144"/>
    <mergeCell ref="G144:BB144"/>
    <mergeCell ref="BC144:BR144"/>
    <mergeCell ref="BS144:CH144"/>
    <mergeCell ref="BS143:CH143"/>
    <mergeCell ref="AO130:BD130"/>
    <mergeCell ref="G138:BB138"/>
    <mergeCell ref="BC138:BR138"/>
    <mergeCell ref="BS138:CH138"/>
    <mergeCell ref="CI138:CZ138"/>
    <mergeCell ref="CI143:CZ143"/>
    <mergeCell ref="A142:CZ142"/>
    <mergeCell ref="A143:F143"/>
    <mergeCell ref="BU131:CJ131"/>
    <mergeCell ref="CK131:CZ131"/>
    <mergeCell ref="BU127:CJ127"/>
    <mergeCell ref="G122:AN122"/>
    <mergeCell ref="A136:F136"/>
    <mergeCell ref="G136:BB136"/>
    <mergeCell ref="BC136:BR136"/>
    <mergeCell ref="A130:F130"/>
    <mergeCell ref="G130:AN130"/>
    <mergeCell ref="A131:F131"/>
    <mergeCell ref="G131:AN131"/>
    <mergeCell ref="AO131:BD131"/>
    <mergeCell ref="CK130:CZ130"/>
    <mergeCell ref="BU130:CJ130"/>
    <mergeCell ref="BU129:CJ129"/>
    <mergeCell ref="CK129:CZ129"/>
    <mergeCell ref="BU122:CJ122"/>
    <mergeCell ref="AO125:BD125"/>
    <mergeCell ref="BE125:BT125"/>
    <mergeCell ref="BU125:CJ125"/>
    <mergeCell ref="AO124:BD124"/>
    <mergeCell ref="CK122:CZ122"/>
    <mergeCell ref="BU123:CJ123"/>
    <mergeCell ref="CK123:CZ123"/>
    <mergeCell ref="BE130:BT130"/>
    <mergeCell ref="AO123:BD123"/>
    <mergeCell ref="BE131:BT131"/>
    <mergeCell ref="AO122:BD122"/>
    <mergeCell ref="BE122:BT122"/>
    <mergeCell ref="BE129:BT129"/>
    <mergeCell ref="BE126:BT126"/>
    <mergeCell ref="AO129:BD129"/>
    <mergeCell ref="AO128:BD128"/>
    <mergeCell ref="BE123:BT123"/>
    <mergeCell ref="A119:CZ119"/>
    <mergeCell ref="A121:F121"/>
    <mergeCell ref="G121:AN121"/>
    <mergeCell ref="AO121:BD121"/>
    <mergeCell ref="BE121:BT121"/>
    <mergeCell ref="BU121:CJ121"/>
    <mergeCell ref="CK121:CZ121"/>
    <mergeCell ref="A120:CZ120"/>
    <mergeCell ref="A122:F122"/>
    <mergeCell ref="A123:F123"/>
    <mergeCell ref="G123:AN123"/>
    <mergeCell ref="A129:F129"/>
    <mergeCell ref="G129:AN129"/>
    <mergeCell ref="A128:F128"/>
    <mergeCell ref="G128:AN128"/>
    <mergeCell ref="A124:F124"/>
    <mergeCell ref="G124:AN124"/>
    <mergeCell ref="G127:AN127"/>
    <mergeCell ref="BU126:CJ126"/>
    <mergeCell ref="CK126:CZ126"/>
    <mergeCell ref="A127:F127"/>
    <mergeCell ref="CK128:CZ128"/>
    <mergeCell ref="A126:F126"/>
    <mergeCell ref="G126:AN126"/>
    <mergeCell ref="AO126:BD126"/>
    <mergeCell ref="AO127:BD127"/>
    <mergeCell ref="BE127:BT127"/>
    <mergeCell ref="CK127:CZ127"/>
    <mergeCell ref="CI184:CZ184"/>
    <mergeCell ref="CI180:CZ180"/>
    <mergeCell ref="CI187:CZ187"/>
    <mergeCell ref="CI185:CZ185"/>
    <mergeCell ref="CI183:CZ183"/>
    <mergeCell ref="CI182:CZ182"/>
    <mergeCell ref="CI181:CZ181"/>
    <mergeCell ref="CI175:CZ175"/>
    <mergeCell ref="CI137:CZ137"/>
    <mergeCell ref="CI148:CZ148"/>
    <mergeCell ref="CI157:CZ157"/>
    <mergeCell ref="CI139:CZ139"/>
    <mergeCell ref="A141:CZ141"/>
    <mergeCell ref="G143:BB143"/>
    <mergeCell ref="BC143:BR143"/>
    <mergeCell ref="CI174:CZ174"/>
    <mergeCell ref="BS175:CH175"/>
    <mergeCell ref="A189:F189"/>
    <mergeCell ref="G189:BB189"/>
    <mergeCell ref="BC189:BR189"/>
    <mergeCell ref="BS189:CH189"/>
    <mergeCell ref="A188:F188"/>
    <mergeCell ref="G188:BB188"/>
    <mergeCell ref="BC188:BR188"/>
    <mergeCell ref="BS188:CH188"/>
    <mergeCell ref="CI116:CZ116"/>
    <mergeCell ref="A117:F117"/>
    <mergeCell ref="G117:BB117"/>
    <mergeCell ref="BC117:BR117"/>
    <mergeCell ref="BS117:CH117"/>
    <mergeCell ref="CI117:CZ117"/>
    <mergeCell ref="A116:F116"/>
    <mergeCell ref="G116:BB116"/>
    <mergeCell ref="BC116:BR116"/>
    <mergeCell ref="BS116:CH116"/>
    <mergeCell ref="CI115:CZ115"/>
    <mergeCell ref="A114:F114"/>
    <mergeCell ref="G114:BB114"/>
    <mergeCell ref="BC114:BR114"/>
    <mergeCell ref="BS114:CH114"/>
    <mergeCell ref="A115:F115"/>
    <mergeCell ref="G115:BB115"/>
    <mergeCell ref="BC115:BR115"/>
    <mergeCell ref="BS115:CH115"/>
    <mergeCell ref="A187:F187"/>
    <mergeCell ref="G187:BB187"/>
    <mergeCell ref="BC187:BR187"/>
    <mergeCell ref="BS187:CH187"/>
    <mergeCell ref="A186:F186"/>
    <mergeCell ref="G186:BB186"/>
    <mergeCell ref="BC186:BR186"/>
    <mergeCell ref="BS186:CH186"/>
    <mergeCell ref="CI113:CZ113"/>
    <mergeCell ref="CI114:CZ114"/>
    <mergeCell ref="A113:F113"/>
    <mergeCell ref="G113:BB113"/>
    <mergeCell ref="BC113:BR113"/>
    <mergeCell ref="BS113:CH113"/>
    <mergeCell ref="BC182:BR182"/>
    <mergeCell ref="BS182:CH182"/>
    <mergeCell ref="A185:F185"/>
    <mergeCell ref="G185:BB185"/>
    <mergeCell ref="BC185:BR185"/>
    <mergeCell ref="BS185:CH185"/>
    <mergeCell ref="A184:F184"/>
    <mergeCell ref="G184:BB184"/>
    <mergeCell ref="BC184:BR184"/>
    <mergeCell ref="BS184:CH184"/>
    <mergeCell ref="BC139:BR139"/>
    <mergeCell ref="BS139:CH139"/>
    <mergeCell ref="A140:CZ140"/>
    <mergeCell ref="A139:F139"/>
    <mergeCell ref="G183:BB183"/>
    <mergeCell ref="BC183:BR183"/>
    <mergeCell ref="BS183:CH183"/>
    <mergeCell ref="A183:F183"/>
    <mergeCell ref="A182:F182"/>
    <mergeCell ref="G182:BB182"/>
    <mergeCell ref="A181:F181"/>
    <mergeCell ref="G181:BB181"/>
    <mergeCell ref="BC181:BR181"/>
    <mergeCell ref="BS181:CH181"/>
    <mergeCell ref="A180:F180"/>
    <mergeCell ref="G180:BB180"/>
    <mergeCell ref="BC180:BR180"/>
    <mergeCell ref="BS180:CH180"/>
    <mergeCell ref="CI136:CZ136"/>
    <mergeCell ref="A137:F137"/>
    <mergeCell ref="G176:BB176"/>
    <mergeCell ref="BC176:BR176"/>
    <mergeCell ref="BS176:CH176"/>
    <mergeCell ref="BC173:BR173"/>
    <mergeCell ref="BS173:CH173"/>
    <mergeCell ref="A163:F163"/>
    <mergeCell ref="A175:F175"/>
    <mergeCell ref="G139:BB139"/>
    <mergeCell ref="BC179:BR179"/>
    <mergeCell ref="A179:F179"/>
    <mergeCell ref="BS178:CH178"/>
    <mergeCell ref="G179:BB179"/>
    <mergeCell ref="BS179:CH179"/>
    <mergeCell ref="A176:F176"/>
    <mergeCell ref="A170:F170"/>
    <mergeCell ref="BS166:CH166"/>
    <mergeCell ref="CI135:CZ135"/>
    <mergeCell ref="G137:BB137"/>
    <mergeCell ref="BC137:BR137"/>
    <mergeCell ref="BS137:CH137"/>
    <mergeCell ref="G135:BB135"/>
    <mergeCell ref="BC135:BR135"/>
    <mergeCell ref="BS135:CH135"/>
    <mergeCell ref="BS136:CH136"/>
    <mergeCell ref="CI176:CZ176"/>
    <mergeCell ref="A177:F177"/>
    <mergeCell ref="CI179:CZ179"/>
    <mergeCell ref="CK124:CZ124"/>
    <mergeCell ref="A125:F125"/>
    <mergeCell ref="G125:AN125"/>
    <mergeCell ref="CK125:CZ125"/>
    <mergeCell ref="A178:F178"/>
    <mergeCell ref="G178:BB178"/>
    <mergeCell ref="BC178:BR178"/>
    <mergeCell ref="CI178:CZ178"/>
    <mergeCell ref="BS177:CH177"/>
    <mergeCell ref="A132:CZ132"/>
    <mergeCell ref="BE128:BT128"/>
    <mergeCell ref="BU128:CJ128"/>
    <mergeCell ref="CI177:CZ177"/>
    <mergeCell ref="G177:BB177"/>
    <mergeCell ref="BC177:BR177"/>
    <mergeCell ref="A133:CZ133"/>
    <mergeCell ref="A138:F138"/>
    <mergeCell ref="AO108:BD108"/>
    <mergeCell ref="BE108:BT108"/>
    <mergeCell ref="CK106:CZ106"/>
    <mergeCell ref="BU107:CJ107"/>
    <mergeCell ref="CK107:CZ107"/>
    <mergeCell ref="BU109:CJ109"/>
    <mergeCell ref="CK109:CZ109"/>
    <mergeCell ref="CK108:CZ108"/>
    <mergeCell ref="BU108:CJ108"/>
    <mergeCell ref="BU106:CJ106"/>
    <mergeCell ref="AO109:BD109"/>
    <mergeCell ref="A111:CZ111"/>
    <mergeCell ref="A110:CZ110"/>
    <mergeCell ref="A112:CZ112"/>
    <mergeCell ref="A107:F107"/>
    <mergeCell ref="G107:AN107"/>
    <mergeCell ref="AO107:BD107"/>
    <mergeCell ref="BE107:BT107"/>
    <mergeCell ref="A108:F108"/>
    <mergeCell ref="G108:AN108"/>
    <mergeCell ref="G175:BB175"/>
    <mergeCell ref="BC175:BR175"/>
    <mergeCell ref="A173:F173"/>
    <mergeCell ref="A174:F174"/>
    <mergeCell ref="A109:F109"/>
    <mergeCell ref="A118:CZ118"/>
    <mergeCell ref="BE124:BT124"/>
    <mergeCell ref="BU124:CJ124"/>
    <mergeCell ref="G109:AN109"/>
    <mergeCell ref="BE109:BT109"/>
    <mergeCell ref="CI172:CZ172"/>
    <mergeCell ref="G173:BB173"/>
    <mergeCell ref="G174:BB174"/>
    <mergeCell ref="BC174:BR174"/>
    <mergeCell ref="BS174:CH174"/>
    <mergeCell ref="CI173:CZ173"/>
    <mergeCell ref="A149:F149"/>
    <mergeCell ref="CI146:CZ146"/>
    <mergeCell ref="CI147:CZ147"/>
    <mergeCell ref="BC149:BR149"/>
    <mergeCell ref="BC147:BR147"/>
    <mergeCell ref="CI149:CZ149"/>
    <mergeCell ref="BC148:BR148"/>
    <mergeCell ref="BS149:CH149"/>
    <mergeCell ref="A147:F147"/>
    <mergeCell ref="A148:F148"/>
    <mergeCell ref="A172:F172"/>
    <mergeCell ref="G172:BB172"/>
    <mergeCell ref="BC172:BR172"/>
    <mergeCell ref="BS172:CH172"/>
    <mergeCell ref="A146:F146"/>
    <mergeCell ref="BC146:BR146"/>
    <mergeCell ref="G146:BB146"/>
    <mergeCell ref="G148:BB148"/>
    <mergeCell ref="BS146:CH146"/>
    <mergeCell ref="BC150:BR150"/>
    <mergeCell ref="BC95:BR95"/>
    <mergeCell ref="CI97:CZ97"/>
    <mergeCell ref="A97:F97"/>
    <mergeCell ref="G97:BB97"/>
    <mergeCell ref="BC97:BR97"/>
    <mergeCell ref="BS97:CH97"/>
    <mergeCell ref="BC93:BR93"/>
    <mergeCell ref="A100:CZ100"/>
    <mergeCell ref="CI95:CZ95"/>
    <mergeCell ref="A96:F96"/>
    <mergeCell ref="G96:BB96"/>
    <mergeCell ref="BC96:BR96"/>
    <mergeCell ref="BS96:CH96"/>
    <mergeCell ref="CI96:CZ96"/>
    <mergeCell ref="A95:F95"/>
    <mergeCell ref="G95:BB95"/>
    <mergeCell ref="A83:F83"/>
    <mergeCell ref="BS95:CH95"/>
    <mergeCell ref="CI93:CZ93"/>
    <mergeCell ref="A94:F94"/>
    <mergeCell ref="G94:BB94"/>
    <mergeCell ref="BC94:BR94"/>
    <mergeCell ref="BS94:CH94"/>
    <mergeCell ref="CI94:CZ94"/>
    <mergeCell ref="A93:F93"/>
    <mergeCell ref="G93:BB93"/>
    <mergeCell ref="BS75:CC75"/>
    <mergeCell ref="BS93:CH93"/>
    <mergeCell ref="CD77:CZ77"/>
    <mergeCell ref="A79:CZ79"/>
    <mergeCell ref="A77:F77"/>
    <mergeCell ref="G77:BB77"/>
    <mergeCell ref="BC77:BR77"/>
    <mergeCell ref="BS77:CC77"/>
    <mergeCell ref="A78:CZ78"/>
    <mergeCell ref="CI83:CZ83"/>
    <mergeCell ref="CD74:CZ74"/>
    <mergeCell ref="CD75:CZ75"/>
    <mergeCell ref="A76:F76"/>
    <mergeCell ref="G76:BB76"/>
    <mergeCell ref="BC76:BR76"/>
    <mergeCell ref="BS76:CC76"/>
    <mergeCell ref="CD76:CZ76"/>
    <mergeCell ref="A75:F75"/>
    <mergeCell ref="G75:BB75"/>
    <mergeCell ref="BC75:BR75"/>
    <mergeCell ref="A73:F73"/>
    <mergeCell ref="G73:BB73"/>
    <mergeCell ref="BC73:BR73"/>
    <mergeCell ref="BS73:CC73"/>
    <mergeCell ref="G74:BB74"/>
    <mergeCell ref="BC74:BR74"/>
    <mergeCell ref="BS74:CC74"/>
    <mergeCell ref="CI67:CZ67"/>
    <mergeCell ref="A69:CZ69"/>
    <mergeCell ref="A67:F67"/>
    <mergeCell ref="G67:BB67"/>
    <mergeCell ref="BC67:BR67"/>
    <mergeCell ref="BS67:CH67"/>
    <mergeCell ref="A68:CZ68"/>
    <mergeCell ref="BS66:CH66"/>
    <mergeCell ref="CI66:CZ66"/>
    <mergeCell ref="A65:F65"/>
    <mergeCell ref="G65:BB65"/>
    <mergeCell ref="BC65:BR65"/>
    <mergeCell ref="BS65:CH65"/>
    <mergeCell ref="A59:CZ59"/>
    <mergeCell ref="A61:CZ62"/>
    <mergeCell ref="CL55:CZ55"/>
    <mergeCell ref="A58:CZ58"/>
    <mergeCell ref="A60:Y60"/>
    <mergeCell ref="Z60:CZ60"/>
    <mergeCell ref="A56:CZ56"/>
    <mergeCell ref="A55:E55"/>
    <mergeCell ref="F55:BU55"/>
    <mergeCell ref="BV55:CK55"/>
    <mergeCell ref="A57:CZ57"/>
    <mergeCell ref="A53:E53"/>
    <mergeCell ref="G53:BU53"/>
    <mergeCell ref="BV53:CK53"/>
    <mergeCell ref="CL53:CZ53"/>
    <mergeCell ref="A54:E54"/>
    <mergeCell ref="G54:BU54"/>
    <mergeCell ref="BV54:CK54"/>
    <mergeCell ref="CL54:CZ54"/>
    <mergeCell ref="A51:E51"/>
    <mergeCell ref="G51:BU51"/>
    <mergeCell ref="BV51:CK51"/>
    <mergeCell ref="CL51:CZ51"/>
    <mergeCell ref="A52:E52"/>
    <mergeCell ref="G52:BU52"/>
    <mergeCell ref="BV52:CK52"/>
    <mergeCell ref="CL52:CZ52"/>
    <mergeCell ref="A48:E49"/>
    <mergeCell ref="G48:BU48"/>
    <mergeCell ref="BV48:CK49"/>
    <mergeCell ref="CL48:CZ49"/>
    <mergeCell ref="G49:BU49"/>
    <mergeCell ref="A50:E50"/>
    <mergeCell ref="G50:BU50"/>
    <mergeCell ref="BV50:CK50"/>
    <mergeCell ref="CL50:CZ50"/>
    <mergeCell ref="A46:E46"/>
    <mergeCell ref="G46:BU46"/>
    <mergeCell ref="BV46:CK46"/>
    <mergeCell ref="CL46:CZ46"/>
    <mergeCell ref="A47:E47"/>
    <mergeCell ref="G47:BU47"/>
    <mergeCell ref="BV47:CK47"/>
    <mergeCell ref="CL47:CZ47"/>
    <mergeCell ref="A43:E44"/>
    <mergeCell ref="G43:BU43"/>
    <mergeCell ref="BV43:CK44"/>
    <mergeCell ref="CL43:CZ44"/>
    <mergeCell ref="G44:BU44"/>
    <mergeCell ref="A45:E45"/>
    <mergeCell ref="G45:BU45"/>
    <mergeCell ref="BV45:CK45"/>
    <mergeCell ref="CL45:CZ45"/>
    <mergeCell ref="A41:E41"/>
    <mergeCell ref="F41:BU41"/>
    <mergeCell ref="BV41:CK41"/>
    <mergeCell ref="CL41:CZ41"/>
    <mergeCell ref="A42:E42"/>
    <mergeCell ref="G42:BU42"/>
    <mergeCell ref="BV42:CK42"/>
    <mergeCell ref="CL42:CZ42"/>
    <mergeCell ref="CI36:CZ36"/>
    <mergeCell ref="A38:CZ38"/>
    <mergeCell ref="A40:E40"/>
    <mergeCell ref="F40:BU40"/>
    <mergeCell ref="BV40:CK40"/>
    <mergeCell ref="CL40:CZ40"/>
    <mergeCell ref="A39:CZ39"/>
    <mergeCell ref="AD36:AX36"/>
    <mergeCell ref="AY36:BP36"/>
    <mergeCell ref="A36:AC36"/>
    <mergeCell ref="A34:E34"/>
    <mergeCell ref="F34:AC34"/>
    <mergeCell ref="AD34:AX34"/>
    <mergeCell ref="BQ36:CH36"/>
    <mergeCell ref="A35:E35"/>
    <mergeCell ref="F35:AC35"/>
    <mergeCell ref="AD35:AX35"/>
    <mergeCell ref="AY35:BP35"/>
    <mergeCell ref="BQ35:CH35"/>
    <mergeCell ref="AY34:BP34"/>
    <mergeCell ref="AD33:AX33"/>
    <mergeCell ref="AY33:BP33"/>
    <mergeCell ref="BQ33:CH33"/>
    <mergeCell ref="CI33:CZ33"/>
    <mergeCell ref="A20:AD20"/>
    <mergeCell ref="AE20:AM20"/>
    <mergeCell ref="BS25:CH25"/>
    <mergeCell ref="A32:E32"/>
    <mergeCell ref="AD32:AX32"/>
    <mergeCell ref="AY32:BP32"/>
    <mergeCell ref="CI34:CZ34"/>
    <mergeCell ref="CI32:CZ32"/>
    <mergeCell ref="BM19:BX19"/>
    <mergeCell ref="BQ32:CH32"/>
    <mergeCell ref="CI24:CZ24"/>
    <mergeCell ref="BS26:CH26"/>
    <mergeCell ref="CI26:CZ26"/>
    <mergeCell ref="BQ34:CH34"/>
    <mergeCell ref="CI27:CZ27"/>
    <mergeCell ref="CY20:DN20"/>
    <mergeCell ref="DO20:EE20"/>
    <mergeCell ref="CY18:DN18"/>
    <mergeCell ref="CM20:CX20"/>
    <mergeCell ref="DO18:EE18"/>
    <mergeCell ref="DO19:EE19"/>
    <mergeCell ref="CM19:CX19"/>
    <mergeCell ref="CY19:DN19"/>
    <mergeCell ref="A23:CZ23"/>
    <mergeCell ref="AN19:AZ19"/>
    <mergeCell ref="BA20:BL20"/>
    <mergeCell ref="A19:E19"/>
    <mergeCell ref="A22:CZ22"/>
    <mergeCell ref="AD24:BB24"/>
    <mergeCell ref="BC24:BR24"/>
    <mergeCell ref="BC25:BR25"/>
    <mergeCell ref="BY17:CL17"/>
    <mergeCell ref="BY20:CL20"/>
    <mergeCell ref="BY19:CL19"/>
    <mergeCell ref="DA22:EE212"/>
    <mergeCell ref="AN20:AZ20"/>
    <mergeCell ref="CI25:CZ25"/>
    <mergeCell ref="BS24:CH24"/>
    <mergeCell ref="AD25:BB25"/>
    <mergeCell ref="AE19:AM19"/>
    <mergeCell ref="A27:E27"/>
    <mergeCell ref="F27:AC27"/>
    <mergeCell ref="AD27:BB27"/>
    <mergeCell ref="A29:CZ29"/>
    <mergeCell ref="A26:E26"/>
    <mergeCell ref="F26:AC26"/>
    <mergeCell ref="AD28:BB28"/>
    <mergeCell ref="A13:E15"/>
    <mergeCell ref="AN16:AZ16"/>
    <mergeCell ref="BA16:BL16"/>
    <mergeCell ref="A16:E16"/>
    <mergeCell ref="F16:AD16"/>
    <mergeCell ref="A21:EE21"/>
    <mergeCell ref="BA19:BL19"/>
    <mergeCell ref="BM20:BX20"/>
    <mergeCell ref="A18:E18"/>
    <mergeCell ref="CM18:CX18"/>
    <mergeCell ref="BM16:BX16"/>
    <mergeCell ref="BM17:BX17"/>
    <mergeCell ref="BC28:BR28"/>
    <mergeCell ref="BC27:BR27"/>
    <mergeCell ref="BS27:CH27"/>
    <mergeCell ref="A17:E17"/>
    <mergeCell ref="F19:AD19"/>
    <mergeCell ref="BC26:BR26"/>
    <mergeCell ref="AD26:BB26"/>
    <mergeCell ref="F24:AC24"/>
    <mergeCell ref="BA15:BL15"/>
    <mergeCell ref="BM18:BX18"/>
    <mergeCell ref="AN13:CL13"/>
    <mergeCell ref="BA14:CL14"/>
    <mergeCell ref="BM15:BX15"/>
    <mergeCell ref="AE16:AM16"/>
    <mergeCell ref="AE17:AM17"/>
    <mergeCell ref="AN17:AZ17"/>
    <mergeCell ref="BY15:CL15"/>
    <mergeCell ref="BY16:CL16"/>
    <mergeCell ref="BA17:BL17"/>
    <mergeCell ref="AE18:AM18"/>
    <mergeCell ref="F17:AD17"/>
    <mergeCell ref="F18:AD18"/>
    <mergeCell ref="AN18:AZ18"/>
    <mergeCell ref="BA18:BL18"/>
    <mergeCell ref="BY18:CL18"/>
    <mergeCell ref="DO13:EE15"/>
    <mergeCell ref="CY16:DN16"/>
    <mergeCell ref="CM13:CX15"/>
    <mergeCell ref="CY13:DN15"/>
    <mergeCell ref="DO16:EE16"/>
    <mergeCell ref="CM16:CX16"/>
    <mergeCell ref="DO17:EE17"/>
    <mergeCell ref="CM17:CX17"/>
    <mergeCell ref="CY17:DN17"/>
    <mergeCell ref="A2:EE2"/>
    <mergeCell ref="A6:EE6"/>
    <mergeCell ref="W8:EE8"/>
    <mergeCell ref="A4:AI4"/>
    <mergeCell ref="A7:EE7"/>
    <mergeCell ref="A3:EE3"/>
    <mergeCell ref="A8:V8"/>
    <mergeCell ref="BS64:CH64"/>
    <mergeCell ref="CI64:CZ64"/>
    <mergeCell ref="A63:F63"/>
    <mergeCell ref="A30:CZ30"/>
    <mergeCell ref="CI28:CZ28"/>
    <mergeCell ref="A28:AC28"/>
    <mergeCell ref="CI63:CZ63"/>
    <mergeCell ref="CI35:CZ35"/>
    <mergeCell ref="A33:E33"/>
    <mergeCell ref="F33:AC33"/>
    <mergeCell ref="Y81:CZ81"/>
    <mergeCell ref="A70:CZ70"/>
    <mergeCell ref="A72:CZ72"/>
    <mergeCell ref="A64:F64"/>
    <mergeCell ref="G64:BB64"/>
    <mergeCell ref="BC64:BR64"/>
    <mergeCell ref="CI65:CZ65"/>
    <mergeCell ref="A66:F66"/>
    <mergeCell ref="G66:BB66"/>
    <mergeCell ref="BC66:BR66"/>
    <mergeCell ref="G63:BB63"/>
    <mergeCell ref="BC63:BR63"/>
    <mergeCell ref="BS63:CH63"/>
    <mergeCell ref="A24:E24"/>
    <mergeCell ref="A25:E25"/>
    <mergeCell ref="F25:AC25"/>
    <mergeCell ref="A37:CZ37"/>
    <mergeCell ref="A31:CZ31"/>
    <mergeCell ref="BS28:CH28"/>
    <mergeCell ref="F32:AC32"/>
    <mergeCell ref="A90:CZ90"/>
    <mergeCell ref="Y91:CZ91"/>
    <mergeCell ref="A71:X71"/>
    <mergeCell ref="Y71:CZ71"/>
    <mergeCell ref="CD73:CZ73"/>
    <mergeCell ref="A74:F74"/>
    <mergeCell ref="G83:BB83"/>
    <mergeCell ref="A80:CZ80"/>
    <mergeCell ref="A82:CZ82"/>
    <mergeCell ref="A81:X81"/>
    <mergeCell ref="BS86:CH86"/>
    <mergeCell ref="CI86:CZ86"/>
    <mergeCell ref="A92:CZ92"/>
    <mergeCell ref="A91:X91"/>
    <mergeCell ref="CI87:CZ87"/>
    <mergeCell ref="A89:CZ89"/>
    <mergeCell ref="A87:F87"/>
    <mergeCell ref="G87:BB87"/>
    <mergeCell ref="BC87:BR87"/>
    <mergeCell ref="A88:CZ88"/>
    <mergeCell ref="G85:BB85"/>
    <mergeCell ref="BC85:BR85"/>
    <mergeCell ref="A84:F84"/>
    <mergeCell ref="G84:BB84"/>
    <mergeCell ref="BC84:BR84"/>
    <mergeCell ref="CI84:CZ84"/>
    <mergeCell ref="BS84:CH84"/>
    <mergeCell ref="BC83:BR83"/>
    <mergeCell ref="BS83:CH83"/>
    <mergeCell ref="A98:CZ98"/>
    <mergeCell ref="CI85:CZ85"/>
    <mergeCell ref="BS85:CH85"/>
    <mergeCell ref="A86:F86"/>
    <mergeCell ref="G86:BB86"/>
    <mergeCell ref="BC86:BR86"/>
    <mergeCell ref="A85:F85"/>
    <mergeCell ref="BS87:CH87"/>
    <mergeCell ref="A102:CZ102"/>
    <mergeCell ref="A104:CZ104"/>
    <mergeCell ref="A103:CZ103"/>
    <mergeCell ref="A99:CZ99"/>
    <mergeCell ref="W101:CZ101"/>
    <mergeCell ref="A101:V101"/>
    <mergeCell ref="A105:F105"/>
    <mergeCell ref="G105:AN105"/>
    <mergeCell ref="BS150:CH150"/>
    <mergeCell ref="BS147:CH147"/>
    <mergeCell ref="CI150:CZ150"/>
    <mergeCell ref="A150:F150"/>
    <mergeCell ref="G150:BB150"/>
    <mergeCell ref="BS148:CH148"/>
    <mergeCell ref="G147:BB147"/>
    <mergeCell ref="G149:BB149"/>
    <mergeCell ref="CI164:CZ164"/>
    <mergeCell ref="CI158:CZ158"/>
    <mergeCell ref="BS163:CH163"/>
    <mergeCell ref="CI163:CZ163"/>
    <mergeCell ref="CI161:CZ161"/>
    <mergeCell ref="CI162:CZ162"/>
    <mergeCell ref="CI160:CZ160"/>
    <mergeCell ref="BU105:CJ105"/>
    <mergeCell ref="AO106:BD106"/>
    <mergeCell ref="BE106:BT106"/>
    <mergeCell ref="CK105:CZ105"/>
    <mergeCell ref="A134:CZ134"/>
    <mergeCell ref="A135:F135"/>
    <mergeCell ref="A106:F106"/>
    <mergeCell ref="G106:AN106"/>
    <mergeCell ref="AO105:BD105"/>
    <mergeCell ref="BE105:BT10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F204"/>
  <sheetViews>
    <sheetView view="pageBreakPreview" zoomScaleSheetLayoutView="100" zoomScalePageLayoutView="0" workbookViewId="0" topLeftCell="A1">
      <selection activeCell="CI201" sqref="CI201:CZ201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</row>
    <row r="2" spans="1:135" s="7" customFormat="1" ht="30" customHeight="1">
      <c r="A2" s="286" t="s">
        <v>13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</row>
    <row r="3" spans="1:135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</row>
    <row r="4" spans="1:135" ht="28.5" customHeight="1">
      <c r="A4" s="224" t="s">
        <v>10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5" t="s">
        <v>162</v>
      </c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</row>
    <row r="5" spans="1:135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</row>
    <row r="6" spans="1:135" s="2" customFormat="1" ht="15" hidden="1">
      <c r="A6" s="217" t="s">
        <v>192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</row>
    <row r="7" spans="1:135" ht="10.5" customHeight="1" hidden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</row>
    <row r="8" spans="1:135" s="3" customFormat="1" ht="23.25" customHeight="1" hidden="1">
      <c r="A8" s="222" t="s">
        <v>0</v>
      </c>
      <c r="B8" s="222"/>
      <c r="C8" s="222"/>
      <c r="D8" s="222"/>
      <c r="E8" s="222"/>
      <c r="F8" s="222" t="s">
        <v>7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 t="s">
        <v>4</v>
      </c>
      <c r="AF8" s="222"/>
      <c r="AG8" s="222"/>
      <c r="AH8" s="222"/>
      <c r="AI8" s="222"/>
      <c r="AJ8" s="222"/>
      <c r="AK8" s="222"/>
      <c r="AL8" s="222"/>
      <c r="AM8" s="222"/>
      <c r="AN8" s="222" t="s">
        <v>1</v>
      </c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 t="s">
        <v>6</v>
      </c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 t="s">
        <v>196</v>
      </c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 t="s">
        <v>197</v>
      </c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</row>
    <row r="9" spans="1:135" s="3" customFormat="1" ht="13.5" customHeight="1" hidden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 t="s">
        <v>3</v>
      </c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 t="s">
        <v>2</v>
      </c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</row>
    <row r="10" spans="1:135" s="3" customFormat="1" ht="66" customHeight="1" hidden="1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 t="s">
        <v>195</v>
      </c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 t="s">
        <v>194</v>
      </c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 t="s">
        <v>5</v>
      </c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</row>
    <row r="11" spans="1:135" s="4" customFormat="1" ht="12.75" hidden="1">
      <c r="A11" s="212">
        <v>1</v>
      </c>
      <c r="B11" s="212"/>
      <c r="C11" s="212"/>
      <c r="D11" s="212"/>
      <c r="E11" s="212"/>
      <c r="F11" s="212">
        <v>2</v>
      </c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>
        <v>3</v>
      </c>
      <c r="AF11" s="212"/>
      <c r="AG11" s="212"/>
      <c r="AH11" s="212"/>
      <c r="AI11" s="212"/>
      <c r="AJ11" s="212"/>
      <c r="AK11" s="212"/>
      <c r="AL11" s="212"/>
      <c r="AM11" s="212"/>
      <c r="AN11" s="212">
        <v>4</v>
      </c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>
        <v>5</v>
      </c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>
        <v>6</v>
      </c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>
        <v>7</v>
      </c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>
        <v>8</v>
      </c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>
        <v>9</v>
      </c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>
        <v>10</v>
      </c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</row>
    <row r="12" spans="1:135" s="5" customFormat="1" ht="40.5" customHeight="1" hidden="1">
      <c r="A12" s="210"/>
      <c r="B12" s="210"/>
      <c r="C12" s="210"/>
      <c r="D12" s="210"/>
      <c r="E12" s="210"/>
      <c r="F12" s="222" t="s">
        <v>210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11"/>
      <c r="AF12" s="211"/>
      <c r="AG12" s="211"/>
      <c r="AH12" s="211"/>
      <c r="AI12" s="211"/>
      <c r="AJ12" s="211"/>
      <c r="AK12" s="211"/>
      <c r="AL12" s="211"/>
      <c r="AM12" s="211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>
        <f>AE12*(AN12+CY12)*12</f>
        <v>0</v>
      </c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</row>
    <row r="13" spans="1:135" s="5" customFormat="1" ht="24.75" customHeight="1" hidden="1">
      <c r="A13" s="210"/>
      <c r="B13" s="210"/>
      <c r="C13" s="210"/>
      <c r="D13" s="210"/>
      <c r="E13" s="210"/>
      <c r="F13" s="215" t="s">
        <v>190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1"/>
      <c r="AF13" s="211"/>
      <c r="AG13" s="211"/>
      <c r="AH13" s="211"/>
      <c r="AI13" s="211"/>
      <c r="AJ13" s="211"/>
      <c r="AK13" s="211"/>
      <c r="AL13" s="211"/>
      <c r="AM13" s="211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>
        <f>AE13*(AN13+CY13)*12</f>
        <v>0</v>
      </c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</row>
    <row r="14" spans="1:135" s="5" customFormat="1" ht="24" customHeight="1" hidden="1">
      <c r="A14" s="210"/>
      <c r="B14" s="210"/>
      <c r="C14" s="210"/>
      <c r="D14" s="210"/>
      <c r="E14" s="210"/>
      <c r="F14" s="215" t="s">
        <v>191</v>
      </c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1"/>
      <c r="AF14" s="211"/>
      <c r="AG14" s="211"/>
      <c r="AH14" s="211"/>
      <c r="AI14" s="211"/>
      <c r="AJ14" s="211"/>
      <c r="AK14" s="211"/>
      <c r="AL14" s="211"/>
      <c r="AM14" s="211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>
        <f>AE14*(AN14+CY14)*12</f>
        <v>0</v>
      </c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</row>
    <row r="15" spans="1:135" s="5" customFormat="1" ht="15" customHeight="1" hidden="1">
      <c r="A15" s="210" t="s">
        <v>8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1">
        <f>SUM(AE12:AE14)</f>
        <v>0</v>
      </c>
      <c r="AF15" s="211"/>
      <c r="AG15" s="211"/>
      <c r="AH15" s="211"/>
      <c r="AI15" s="211"/>
      <c r="AJ15" s="211"/>
      <c r="AK15" s="211"/>
      <c r="AL15" s="211"/>
      <c r="AM15" s="211"/>
      <c r="AN15" s="216">
        <f>SUM(AN12:AO14)</f>
        <v>0</v>
      </c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1" t="s">
        <v>9</v>
      </c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 t="s">
        <v>9</v>
      </c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 t="s">
        <v>9</v>
      </c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 t="s">
        <v>9</v>
      </c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 t="s">
        <v>9</v>
      </c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6">
        <f>SUM(DO12:DO14)</f>
        <v>0</v>
      </c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</row>
    <row r="16" spans="1:135" s="5" customFormat="1" ht="15" customHeight="1" hidden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</row>
    <row r="17" spans="1:135" s="6" customFormat="1" ht="33" customHeight="1" hidden="1">
      <c r="A17" s="294" t="s">
        <v>211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</row>
    <row r="18" spans="1:135" s="2" customFormat="1" ht="10.5" customHeight="1" hidden="1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</row>
    <row r="19" spans="1:135" s="3" customFormat="1" ht="45" customHeight="1" hidden="1">
      <c r="A19" s="207" t="s">
        <v>0</v>
      </c>
      <c r="B19" s="208"/>
      <c r="C19" s="208"/>
      <c r="D19" s="208"/>
      <c r="E19" s="208"/>
      <c r="F19" s="207" t="s">
        <v>18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9"/>
      <c r="AD19" s="207" t="s">
        <v>15</v>
      </c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9"/>
      <c r="BC19" s="207" t="s">
        <v>76</v>
      </c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9"/>
      <c r="BS19" s="207" t="s">
        <v>16</v>
      </c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9"/>
      <c r="CI19" s="207" t="s">
        <v>17</v>
      </c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9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</row>
    <row r="20" spans="1:135" s="4" customFormat="1" ht="12.75" customHeight="1" hidden="1">
      <c r="A20" s="212">
        <v>1</v>
      </c>
      <c r="B20" s="212"/>
      <c r="C20" s="212"/>
      <c r="D20" s="212"/>
      <c r="E20" s="212"/>
      <c r="F20" s="212">
        <v>2</v>
      </c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>
        <v>3</v>
      </c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>
        <v>4</v>
      </c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>
        <v>5</v>
      </c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>
        <v>6</v>
      </c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</row>
    <row r="21" spans="1:135" s="5" customFormat="1" ht="15" customHeight="1" hidden="1">
      <c r="A21" s="210"/>
      <c r="B21" s="210"/>
      <c r="C21" s="210"/>
      <c r="D21" s="210"/>
      <c r="E21" s="210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6">
        <f>AD21*BC21*BS21</f>
        <v>0</v>
      </c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</row>
    <row r="22" spans="1:135" s="5" customFormat="1" ht="15" customHeight="1" hidden="1">
      <c r="A22" s="210"/>
      <c r="B22" s="210"/>
      <c r="C22" s="210"/>
      <c r="D22" s="210"/>
      <c r="E22" s="210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6">
        <f>AD22*BC22*BS22</f>
        <v>0</v>
      </c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</row>
    <row r="23" spans="1:135" s="5" customFormat="1" ht="15" customHeight="1" hidden="1">
      <c r="A23" s="250" t="s">
        <v>8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2"/>
      <c r="AD23" s="211" t="s">
        <v>9</v>
      </c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 t="s">
        <v>9</v>
      </c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 t="s">
        <v>9</v>
      </c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6">
        <f>SUM(CI21:CY22)</f>
        <v>0</v>
      </c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</row>
    <row r="24" spans="1:135" s="2" customFormat="1" ht="12" customHeight="1" hidden="1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</row>
    <row r="25" spans="1:135" s="6" customFormat="1" ht="15" hidden="1">
      <c r="A25" s="217" t="s">
        <v>198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</row>
    <row r="26" spans="1:135" s="2" customFormat="1" ht="10.5" customHeight="1" hidden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</row>
    <row r="27" spans="1:135" s="3" customFormat="1" ht="55.5" customHeight="1" hidden="1">
      <c r="A27" s="207" t="s">
        <v>0</v>
      </c>
      <c r="B27" s="208"/>
      <c r="C27" s="208"/>
      <c r="D27" s="208"/>
      <c r="E27" s="208"/>
      <c r="F27" s="207" t="s">
        <v>18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9"/>
      <c r="AD27" s="207" t="s">
        <v>19</v>
      </c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9"/>
      <c r="AY27" s="207" t="s">
        <v>20</v>
      </c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9"/>
      <c r="BQ27" s="207" t="s">
        <v>21</v>
      </c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9"/>
      <c r="CI27" s="207" t="s">
        <v>17</v>
      </c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9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</row>
    <row r="28" spans="1:135" s="4" customFormat="1" ht="12.75" hidden="1">
      <c r="A28" s="212">
        <v>1</v>
      </c>
      <c r="B28" s="212"/>
      <c r="C28" s="212"/>
      <c r="D28" s="212"/>
      <c r="E28" s="212"/>
      <c r="F28" s="212">
        <v>2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>
        <v>3</v>
      </c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>
        <v>4</v>
      </c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>
        <v>5</v>
      </c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>
        <v>6</v>
      </c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</row>
    <row r="29" spans="1:135" s="5" customFormat="1" ht="15" customHeight="1" hidden="1">
      <c r="A29" s="210"/>
      <c r="B29" s="210"/>
      <c r="C29" s="210"/>
      <c r="D29" s="210"/>
      <c r="E29" s="210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6">
        <f>AD29*AY29*BQ29</f>
        <v>0</v>
      </c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</row>
    <row r="30" spans="1:135" s="5" customFormat="1" ht="15" customHeight="1" hidden="1">
      <c r="A30" s="210"/>
      <c r="B30" s="210"/>
      <c r="C30" s="210"/>
      <c r="D30" s="210"/>
      <c r="E30" s="210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6">
        <f>AD30*AY30*BQ30</f>
        <v>0</v>
      </c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</row>
    <row r="31" spans="1:135" s="5" customFormat="1" ht="15" customHeight="1" hidden="1">
      <c r="A31" s="250" t="s">
        <v>8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2"/>
      <c r="AD31" s="211" t="s">
        <v>9</v>
      </c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 t="s">
        <v>9</v>
      </c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 t="s">
        <v>9</v>
      </c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6">
        <f>SUM(CI29:CI30)</f>
        <v>0</v>
      </c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</row>
    <row r="32" spans="1:135" s="5" customFormat="1" ht="15" customHeight="1" hidden="1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</row>
    <row r="33" spans="1:135" s="6" customFormat="1" ht="41.25" customHeight="1" hidden="1">
      <c r="A33" s="284" t="s">
        <v>199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</row>
    <row r="34" spans="1:135" s="2" customFormat="1" ht="10.5" customHeight="1" hidden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</row>
    <row r="35" spans="1:135" s="2" customFormat="1" ht="55.5" customHeight="1" hidden="1">
      <c r="A35" s="207" t="s">
        <v>0</v>
      </c>
      <c r="B35" s="208"/>
      <c r="C35" s="208"/>
      <c r="D35" s="208"/>
      <c r="E35" s="208"/>
      <c r="F35" s="207" t="s">
        <v>72</v>
      </c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9"/>
      <c r="BV35" s="207" t="s">
        <v>23</v>
      </c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9"/>
      <c r="CL35" s="207" t="s">
        <v>22</v>
      </c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9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</row>
    <row r="36" spans="1:135" ht="12.75" hidden="1">
      <c r="A36" s="212">
        <v>1</v>
      </c>
      <c r="B36" s="212"/>
      <c r="C36" s="212"/>
      <c r="D36" s="212"/>
      <c r="E36" s="212"/>
      <c r="F36" s="212">
        <v>2</v>
      </c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>
        <v>3</v>
      </c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>
        <v>4</v>
      </c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</row>
    <row r="37" spans="1:135" s="2" customFormat="1" ht="15" customHeight="1" hidden="1">
      <c r="A37" s="210" t="s">
        <v>24</v>
      </c>
      <c r="B37" s="210"/>
      <c r="C37" s="210"/>
      <c r="D37" s="210"/>
      <c r="E37" s="210"/>
      <c r="F37" s="9"/>
      <c r="G37" s="228" t="s">
        <v>35</v>
      </c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9"/>
      <c r="BV37" s="211" t="s">
        <v>9</v>
      </c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6">
        <f>CL38</f>
        <v>0</v>
      </c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</row>
    <row r="38" spans="1:135" ht="12.75" hidden="1">
      <c r="A38" s="266" t="s">
        <v>25</v>
      </c>
      <c r="B38" s="214"/>
      <c r="C38" s="214"/>
      <c r="D38" s="214"/>
      <c r="E38" s="214"/>
      <c r="F38" s="11"/>
      <c r="G38" s="269" t="s">
        <v>2</v>
      </c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70"/>
      <c r="BV38" s="271">
        <f>DO15</f>
        <v>0</v>
      </c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3"/>
      <c r="CL38" s="271">
        <f>BV38*22%</f>
        <v>0</v>
      </c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8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</row>
    <row r="39" spans="1:135" ht="12.75" hidden="1">
      <c r="A39" s="267"/>
      <c r="B39" s="268"/>
      <c r="C39" s="268"/>
      <c r="D39" s="268"/>
      <c r="E39" s="268"/>
      <c r="F39" s="10"/>
      <c r="G39" s="282" t="s">
        <v>36</v>
      </c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3"/>
      <c r="BV39" s="274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6"/>
      <c r="CL39" s="279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1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</row>
    <row r="40" spans="1:135" ht="13.5" customHeight="1" hidden="1">
      <c r="A40" s="210" t="s">
        <v>26</v>
      </c>
      <c r="B40" s="210"/>
      <c r="C40" s="210"/>
      <c r="D40" s="210"/>
      <c r="E40" s="210"/>
      <c r="F40" s="9"/>
      <c r="G40" s="264" t="s">
        <v>37</v>
      </c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5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</row>
    <row r="41" spans="1:135" ht="26.25" customHeight="1" hidden="1">
      <c r="A41" s="210" t="s">
        <v>27</v>
      </c>
      <c r="B41" s="210"/>
      <c r="C41" s="210"/>
      <c r="D41" s="210"/>
      <c r="E41" s="210"/>
      <c r="F41" s="9"/>
      <c r="G41" s="264" t="s">
        <v>38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5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</row>
    <row r="42" spans="1:135" ht="26.25" customHeight="1" hidden="1">
      <c r="A42" s="210" t="s">
        <v>28</v>
      </c>
      <c r="B42" s="210"/>
      <c r="C42" s="210"/>
      <c r="D42" s="210"/>
      <c r="E42" s="210"/>
      <c r="F42" s="9"/>
      <c r="G42" s="228" t="s">
        <v>39</v>
      </c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9"/>
      <c r="BV42" s="211" t="s">
        <v>9</v>
      </c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6">
        <f>CL43+CL46</f>
        <v>0</v>
      </c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</row>
    <row r="43" spans="1:135" ht="12.75" hidden="1">
      <c r="A43" s="266" t="s">
        <v>29</v>
      </c>
      <c r="B43" s="214"/>
      <c r="C43" s="214"/>
      <c r="D43" s="214"/>
      <c r="E43" s="214"/>
      <c r="F43" s="11"/>
      <c r="G43" s="269" t="s">
        <v>2</v>
      </c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70"/>
      <c r="BV43" s="271">
        <f>DO15</f>
        <v>0</v>
      </c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3"/>
      <c r="CL43" s="271">
        <f>BV43*2.9%</f>
        <v>0</v>
      </c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8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</row>
    <row r="44" spans="1:135" ht="25.5" customHeight="1" hidden="1">
      <c r="A44" s="267"/>
      <c r="B44" s="268"/>
      <c r="C44" s="268"/>
      <c r="D44" s="268"/>
      <c r="E44" s="268"/>
      <c r="F44" s="10"/>
      <c r="G44" s="282" t="s">
        <v>40</v>
      </c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3"/>
      <c r="BV44" s="274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6"/>
      <c r="CL44" s="279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1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</row>
    <row r="45" spans="1:135" ht="26.25" customHeight="1" hidden="1">
      <c r="A45" s="210" t="s">
        <v>30</v>
      </c>
      <c r="B45" s="210"/>
      <c r="C45" s="210"/>
      <c r="D45" s="210"/>
      <c r="E45" s="210"/>
      <c r="F45" s="9"/>
      <c r="G45" s="264" t="s">
        <v>41</v>
      </c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5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</row>
    <row r="46" spans="1:135" ht="27" customHeight="1" hidden="1">
      <c r="A46" s="210" t="s">
        <v>31</v>
      </c>
      <c r="B46" s="210"/>
      <c r="C46" s="210"/>
      <c r="D46" s="210"/>
      <c r="E46" s="210"/>
      <c r="F46" s="9"/>
      <c r="G46" s="264" t="s">
        <v>42</v>
      </c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5"/>
      <c r="BV46" s="216">
        <f>DO15</f>
        <v>0</v>
      </c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6">
        <f>BV46*0.2%</f>
        <v>0</v>
      </c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</row>
    <row r="47" spans="1:135" ht="27" customHeight="1" hidden="1">
      <c r="A47" s="210" t="s">
        <v>32</v>
      </c>
      <c r="B47" s="210"/>
      <c r="C47" s="210"/>
      <c r="D47" s="210"/>
      <c r="E47" s="210"/>
      <c r="F47" s="9"/>
      <c r="G47" s="264" t="s">
        <v>43</v>
      </c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5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</row>
    <row r="48" spans="1:135" ht="27" customHeight="1" hidden="1">
      <c r="A48" s="210" t="s">
        <v>33</v>
      </c>
      <c r="B48" s="210"/>
      <c r="C48" s="210"/>
      <c r="D48" s="210"/>
      <c r="E48" s="210"/>
      <c r="F48" s="9"/>
      <c r="G48" s="264" t="s">
        <v>43</v>
      </c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5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</row>
    <row r="49" spans="1:135" ht="26.25" customHeight="1" hidden="1">
      <c r="A49" s="210" t="s">
        <v>34</v>
      </c>
      <c r="B49" s="210"/>
      <c r="C49" s="210"/>
      <c r="D49" s="210"/>
      <c r="E49" s="210"/>
      <c r="F49" s="9"/>
      <c r="G49" s="228" t="s">
        <v>44</v>
      </c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9"/>
      <c r="BV49" s="216">
        <f>DO15</f>
        <v>0</v>
      </c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6">
        <f>BV49*5.1%</f>
        <v>0</v>
      </c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</row>
    <row r="50" spans="1:135" ht="13.5" customHeight="1" hidden="1">
      <c r="A50" s="210"/>
      <c r="B50" s="210"/>
      <c r="C50" s="210"/>
      <c r="D50" s="210"/>
      <c r="E50" s="210"/>
      <c r="F50" s="248" t="s">
        <v>8</v>
      </c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9"/>
      <c r="BV50" s="211" t="s">
        <v>9</v>
      </c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6">
        <f>CL37+CL42+CL49</f>
        <v>0</v>
      </c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</row>
    <row r="51" spans="1:135" s="8" customFormat="1" ht="48" customHeight="1" hidden="1">
      <c r="A51" s="262" t="s">
        <v>208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</row>
    <row r="52" spans="1:135" s="8" customFormat="1" ht="17.2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</row>
    <row r="53" spans="1:135" s="6" customFormat="1" ht="14.25" hidden="1">
      <c r="A53" s="220" t="s">
        <v>45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</row>
    <row r="54" spans="1:135" s="2" customFormat="1" ht="6" customHeight="1" hidden="1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</row>
    <row r="55" spans="1:135" s="6" customFormat="1" ht="15" hidden="1">
      <c r="A55" s="261" t="s">
        <v>11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</row>
    <row r="56" spans="1:135" s="6" customFormat="1" ht="6" customHeight="1" hidden="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</row>
    <row r="57" spans="1:135" s="2" customFormat="1" ht="10.5" customHeight="1" hidden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</row>
    <row r="58" spans="1:135" s="3" customFormat="1" ht="45" customHeight="1" hidden="1">
      <c r="A58" s="207" t="s">
        <v>0</v>
      </c>
      <c r="B58" s="208"/>
      <c r="C58" s="208"/>
      <c r="D58" s="208"/>
      <c r="E58" s="208"/>
      <c r="F58" s="209"/>
      <c r="G58" s="207" t="s">
        <v>48</v>
      </c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9"/>
      <c r="BC58" s="207" t="s">
        <v>49</v>
      </c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9"/>
      <c r="BS58" s="207" t="s">
        <v>50</v>
      </c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9"/>
      <c r="CI58" s="207" t="s">
        <v>47</v>
      </c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9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</row>
    <row r="59" spans="1:135" s="4" customFormat="1" ht="12.75" hidden="1">
      <c r="A59" s="212">
        <v>1</v>
      </c>
      <c r="B59" s="212"/>
      <c r="C59" s="212"/>
      <c r="D59" s="212"/>
      <c r="E59" s="212"/>
      <c r="F59" s="212"/>
      <c r="G59" s="212">
        <v>2</v>
      </c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>
        <v>3</v>
      </c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>
        <v>4</v>
      </c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>
        <v>5</v>
      </c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</row>
    <row r="60" spans="1:135" s="5" customFormat="1" ht="15" customHeight="1" hidden="1">
      <c r="A60" s="210"/>
      <c r="B60" s="210"/>
      <c r="C60" s="210"/>
      <c r="D60" s="210"/>
      <c r="E60" s="210"/>
      <c r="F60" s="210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</row>
    <row r="61" spans="1:135" s="5" customFormat="1" ht="15" customHeight="1" hidden="1">
      <c r="A61" s="210"/>
      <c r="B61" s="210"/>
      <c r="C61" s="210"/>
      <c r="D61" s="210"/>
      <c r="E61" s="210"/>
      <c r="F61" s="210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</row>
    <row r="62" spans="1:135" s="5" customFormat="1" ht="15" customHeight="1" hidden="1">
      <c r="A62" s="210"/>
      <c r="B62" s="210"/>
      <c r="C62" s="210"/>
      <c r="D62" s="210"/>
      <c r="E62" s="210"/>
      <c r="F62" s="210"/>
      <c r="G62" s="218" t="s">
        <v>8</v>
      </c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9"/>
      <c r="BC62" s="211" t="s">
        <v>9</v>
      </c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 t="s">
        <v>9</v>
      </c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6">
        <v>0</v>
      </c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</row>
    <row r="63" spans="1:135" ht="53.25" customHeight="1" hidden="1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8"/>
      <c r="CV63" s="288"/>
      <c r="CW63" s="288"/>
      <c r="CX63" s="288"/>
      <c r="CY63" s="288"/>
      <c r="CZ63" s="288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</row>
    <row r="64" spans="1:135" s="6" customFormat="1" ht="14.25" hidden="1">
      <c r="A64" s="220" t="s">
        <v>51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</row>
    <row r="65" spans="1:135" s="2" customFormat="1" ht="6" customHeight="1" hidden="1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</row>
    <row r="66" spans="1:135" s="6" customFormat="1" ht="15" hidden="1">
      <c r="A66" s="260" t="s">
        <v>11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  <c r="CX66" s="257"/>
      <c r="CY66" s="257"/>
      <c r="CZ66" s="25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</row>
    <row r="67" spans="1:135" s="2" customFormat="1" ht="10.5" customHeight="1" hidden="1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259"/>
      <c r="CY67" s="259"/>
      <c r="CZ67" s="259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</row>
    <row r="68" spans="1:135" s="3" customFormat="1" ht="55.5" customHeight="1" hidden="1">
      <c r="A68" s="207" t="s">
        <v>0</v>
      </c>
      <c r="B68" s="208"/>
      <c r="C68" s="208"/>
      <c r="D68" s="208"/>
      <c r="E68" s="208"/>
      <c r="F68" s="209"/>
      <c r="G68" s="207" t="s">
        <v>14</v>
      </c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9"/>
      <c r="BC68" s="207" t="s">
        <v>52</v>
      </c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9"/>
      <c r="BS68" s="207" t="s">
        <v>53</v>
      </c>
      <c r="BT68" s="208"/>
      <c r="BU68" s="208"/>
      <c r="BV68" s="208"/>
      <c r="BW68" s="208"/>
      <c r="BX68" s="208"/>
      <c r="BY68" s="208"/>
      <c r="BZ68" s="208"/>
      <c r="CA68" s="208"/>
      <c r="CB68" s="208"/>
      <c r="CC68" s="209"/>
      <c r="CD68" s="207" t="s">
        <v>77</v>
      </c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9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</row>
    <row r="69" spans="1:135" s="4" customFormat="1" ht="12.75" hidden="1">
      <c r="A69" s="212">
        <v>1</v>
      </c>
      <c r="B69" s="212"/>
      <c r="C69" s="212"/>
      <c r="D69" s="212"/>
      <c r="E69" s="212"/>
      <c r="F69" s="212"/>
      <c r="G69" s="212">
        <v>2</v>
      </c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>
        <v>3</v>
      </c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>
        <v>4</v>
      </c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>
        <v>5</v>
      </c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</row>
    <row r="70" spans="1:135" s="5" customFormat="1" ht="15" customHeight="1" hidden="1">
      <c r="A70" s="210"/>
      <c r="B70" s="210"/>
      <c r="C70" s="210"/>
      <c r="D70" s="210"/>
      <c r="E70" s="210"/>
      <c r="F70" s="210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</row>
    <row r="71" spans="1:135" s="5" customFormat="1" ht="15" customHeight="1" hidden="1">
      <c r="A71" s="210"/>
      <c r="B71" s="210"/>
      <c r="C71" s="210"/>
      <c r="D71" s="210"/>
      <c r="E71" s="210"/>
      <c r="F71" s="210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</row>
    <row r="72" spans="1:135" s="5" customFormat="1" ht="15" customHeight="1" hidden="1">
      <c r="A72" s="210"/>
      <c r="B72" s="210"/>
      <c r="C72" s="210"/>
      <c r="D72" s="210"/>
      <c r="E72" s="210"/>
      <c r="F72" s="210"/>
      <c r="G72" s="218" t="s">
        <v>8</v>
      </c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9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 t="s">
        <v>9</v>
      </c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6">
        <v>0</v>
      </c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</row>
    <row r="73" spans="1:135" s="2" customFormat="1" ht="12" customHeight="1" hidden="1">
      <c r="A73" s="249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Y73" s="249"/>
      <c r="CZ73" s="249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</row>
    <row r="74" spans="1:135" s="6" customFormat="1" ht="14.25" hidden="1">
      <c r="A74" s="220" t="s">
        <v>54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</row>
    <row r="75" spans="1:135" s="2" customFormat="1" ht="6" customHeight="1" hidden="1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</row>
    <row r="76" spans="1:135" s="6" customFormat="1" ht="15" hidden="1">
      <c r="A76" s="260" t="s">
        <v>11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57"/>
      <c r="AX76" s="257"/>
      <c r="AY76" s="257"/>
      <c r="AZ76" s="257"/>
      <c r="BA76" s="257"/>
      <c r="BB76" s="257"/>
      <c r="BC76" s="257"/>
      <c r="BD76" s="257"/>
      <c r="BE76" s="257"/>
      <c r="BF76" s="257"/>
      <c r="BG76" s="257"/>
      <c r="BH76" s="257"/>
      <c r="BI76" s="257"/>
      <c r="BJ76" s="257"/>
      <c r="BK76" s="257"/>
      <c r="BL76" s="257"/>
      <c r="BM76" s="257"/>
      <c r="BN76" s="257"/>
      <c r="BO76" s="257"/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  <c r="BZ76" s="257"/>
      <c r="CA76" s="257"/>
      <c r="CB76" s="257"/>
      <c r="CC76" s="257"/>
      <c r="CD76" s="257"/>
      <c r="CE76" s="257"/>
      <c r="CF76" s="257"/>
      <c r="CG76" s="257"/>
      <c r="CH76" s="257"/>
      <c r="CI76" s="257"/>
      <c r="CJ76" s="257"/>
      <c r="CK76" s="257"/>
      <c r="CL76" s="257"/>
      <c r="CM76" s="257"/>
      <c r="CN76" s="257"/>
      <c r="CO76" s="257"/>
      <c r="CP76" s="257"/>
      <c r="CQ76" s="257"/>
      <c r="CR76" s="257"/>
      <c r="CS76" s="257"/>
      <c r="CT76" s="257"/>
      <c r="CU76" s="257"/>
      <c r="CV76" s="257"/>
      <c r="CW76" s="257"/>
      <c r="CX76" s="257"/>
      <c r="CY76" s="257"/>
      <c r="CZ76" s="25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</row>
    <row r="77" spans="1:135" s="2" customFormat="1" ht="15" customHeight="1" hidden="1">
      <c r="A77" s="259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CZ77" s="259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</row>
    <row r="78" spans="1:135" s="3" customFormat="1" ht="45" customHeight="1" hidden="1">
      <c r="A78" s="207" t="s">
        <v>0</v>
      </c>
      <c r="B78" s="208"/>
      <c r="C78" s="208"/>
      <c r="D78" s="208"/>
      <c r="E78" s="208"/>
      <c r="F78" s="209"/>
      <c r="G78" s="207" t="s">
        <v>48</v>
      </c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9"/>
      <c r="BC78" s="207" t="s">
        <v>49</v>
      </c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9"/>
      <c r="BS78" s="207" t="s">
        <v>50</v>
      </c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9"/>
      <c r="CI78" s="207" t="s">
        <v>47</v>
      </c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9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</row>
    <row r="79" spans="1:135" s="4" customFormat="1" ht="12.75" hidden="1">
      <c r="A79" s="212">
        <v>1</v>
      </c>
      <c r="B79" s="212"/>
      <c r="C79" s="212"/>
      <c r="D79" s="212"/>
      <c r="E79" s="212"/>
      <c r="F79" s="212"/>
      <c r="G79" s="212">
        <v>2</v>
      </c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>
        <v>3</v>
      </c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>
        <v>4</v>
      </c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>
        <v>5</v>
      </c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</row>
    <row r="80" spans="1:135" s="5" customFormat="1" ht="15" customHeight="1" hidden="1">
      <c r="A80" s="210"/>
      <c r="B80" s="210"/>
      <c r="C80" s="210"/>
      <c r="D80" s="210"/>
      <c r="E80" s="210"/>
      <c r="F80" s="210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</row>
    <row r="81" spans="1:135" s="5" customFormat="1" ht="15" customHeight="1" hidden="1">
      <c r="A81" s="210"/>
      <c r="B81" s="210"/>
      <c r="C81" s="210"/>
      <c r="D81" s="210"/>
      <c r="E81" s="210"/>
      <c r="F81" s="210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</row>
    <row r="82" spans="1:135" s="5" customFormat="1" ht="15" customHeight="1" hidden="1">
      <c r="A82" s="210"/>
      <c r="B82" s="210"/>
      <c r="C82" s="210"/>
      <c r="D82" s="210"/>
      <c r="E82" s="210"/>
      <c r="F82" s="210"/>
      <c r="G82" s="218" t="s">
        <v>8</v>
      </c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9"/>
      <c r="BC82" s="211" t="s">
        <v>9</v>
      </c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 t="s">
        <v>9</v>
      </c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6">
        <v>0</v>
      </c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</row>
    <row r="83" spans="1:135" s="2" customFormat="1" ht="12" customHeight="1" hidden="1">
      <c r="A83" s="249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249"/>
      <c r="CW83" s="249"/>
      <c r="CX83" s="249"/>
      <c r="CY83" s="249"/>
      <c r="CZ83" s="249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</row>
    <row r="84" spans="1:135" s="6" customFormat="1" ht="27" customHeight="1" hidden="1">
      <c r="A84" s="258" t="s">
        <v>207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  <c r="CT84" s="258"/>
      <c r="CU84" s="258"/>
      <c r="CV84" s="258"/>
      <c r="CW84" s="258"/>
      <c r="CX84" s="258"/>
      <c r="CY84" s="258"/>
      <c r="CZ84" s="258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</row>
    <row r="85" spans="1:135" s="2" customFormat="1" ht="6" customHeight="1" hidden="1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</row>
    <row r="86" spans="1:135" s="6" customFormat="1" ht="15" hidden="1">
      <c r="A86" s="260" t="s">
        <v>11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7"/>
      <c r="BW86" s="257"/>
      <c r="BX86" s="257"/>
      <c r="BY86" s="257"/>
      <c r="BZ86" s="257"/>
      <c r="CA86" s="257"/>
      <c r="CB86" s="257"/>
      <c r="CC86" s="257"/>
      <c r="CD86" s="257"/>
      <c r="CE86" s="257"/>
      <c r="CF86" s="257"/>
      <c r="CG86" s="257"/>
      <c r="CH86" s="257"/>
      <c r="CI86" s="257"/>
      <c r="CJ86" s="257"/>
      <c r="CK86" s="257"/>
      <c r="CL86" s="257"/>
      <c r="CM86" s="257"/>
      <c r="CN86" s="257"/>
      <c r="CO86" s="257"/>
      <c r="CP86" s="257"/>
      <c r="CQ86" s="257"/>
      <c r="CR86" s="257"/>
      <c r="CS86" s="257"/>
      <c r="CT86" s="257"/>
      <c r="CU86" s="257"/>
      <c r="CV86" s="257"/>
      <c r="CW86" s="257"/>
      <c r="CX86" s="257"/>
      <c r="CY86" s="257"/>
      <c r="CZ86" s="25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</row>
    <row r="87" spans="1:135" s="2" customFormat="1" ht="10.5" customHeight="1" hidden="1">
      <c r="A87" s="233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3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233"/>
      <c r="CR87" s="233"/>
      <c r="CS87" s="233"/>
      <c r="CT87" s="233"/>
      <c r="CU87" s="233"/>
      <c r="CV87" s="233"/>
      <c r="CW87" s="233"/>
      <c r="CX87" s="233"/>
      <c r="CY87" s="233"/>
      <c r="CZ87" s="233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  <c r="DY87" s="217"/>
      <c r="DZ87" s="217"/>
      <c r="EA87" s="217"/>
      <c r="EB87" s="217"/>
      <c r="EC87" s="217"/>
      <c r="ED87" s="217"/>
      <c r="EE87" s="217"/>
    </row>
    <row r="88" spans="1:135" s="3" customFormat="1" ht="45" customHeight="1" hidden="1">
      <c r="A88" s="207" t="s">
        <v>0</v>
      </c>
      <c r="B88" s="208"/>
      <c r="C88" s="208"/>
      <c r="D88" s="208"/>
      <c r="E88" s="208"/>
      <c r="F88" s="209"/>
      <c r="G88" s="207" t="s">
        <v>48</v>
      </c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9"/>
      <c r="BC88" s="207" t="s">
        <v>49</v>
      </c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9"/>
      <c r="BS88" s="207" t="s">
        <v>50</v>
      </c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9"/>
      <c r="CI88" s="207" t="s">
        <v>47</v>
      </c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9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17"/>
      <c r="DY88" s="217"/>
      <c r="DZ88" s="217"/>
      <c r="EA88" s="217"/>
      <c r="EB88" s="217"/>
      <c r="EC88" s="217"/>
      <c r="ED88" s="217"/>
      <c r="EE88" s="217"/>
    </row>
    <row r="89" spans="1:135" s="4" customFormat="1" ht="12.75" hidden="1">
      <c r="A89" s="212">
        <v>1</v>
      </c>
      <c r="B89" s="212"/>
      <c r="C89" s="212"/>
      <c r="D89" s="212"/>
      <c r="E89" s="212"/>
      <c r="F89" s="212"/>
      <c r="G89" s="212">
        <v>2</v>
      </c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>
        <v>3</v>
      </c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>
        <v>4</v>
      </c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>
        <v>5</v>
      </c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2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7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</row>
    <row r="90" spans="1:135" s="5" customFormat="1" ht="15" customHeight="1" hidden="1">
      <c r="A90" s="210"/>
      <c r="B90" s="210"/>
      <c r="C90" s="210"/>
      <c r="D90" s="210"/>
      <c r="E90" s="210"/>
      <c r="F90" s="210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</row>
    <row r="91" spans="1:135" s="5" customFormat="1" ht="15" customHeight="1" hidden="1">
      <c r="A91" s="210"/>
      <c r="B91" s="210"/>
      <c r="C91" s="210"/>
      <c r="D91" s="210"/>
      <c r="E91" s="210"/>
      <c r="F91" s="210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16"/>
      <c r="CY91" s="216"/>
      <c r="CZ91" s="216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</row>
    <row r="92" spans="1:135" s="5" customFormat="1" ht="15" customHeight="1" hidden="1">
      <c r="A92" s="210"/>
      <c r="B92" s="210"/>
      <c r="C92" s="210"/>
      <c r="D92" s="210"/>
      <c r="E92" s="210"/>
      <c r="F92" s="210"/>
      <c r="G92" s="218" t="s">
        <v>8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9"/>
      <c r="BC92" s="211" t="s">
        <v>9</v>
      </c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 t="s">
        <v>9</v>
      </c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6"/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16"/>
      <c r="CY92" s="216"/>
      <c r="CZ92" s="216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7"/>
      <c r="DP92" s="217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7"/>
      <c r="EE92" s="217"/>
    </row>
    <row r="93" spans="1:135" s="5" customFormat="1" ht="15" customHeight="1" hidden="1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</row>
    <row r="94" spans="1:135" s="6" customFormat="1" ht="14.25" hidden="1">
      <c r="A94" s="220" t="s">
        <v>55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  <c r="BZ94" s="220"/>
      <c r="CA94" s="220"/>
      <c r="CB94" s="220"/>
      <c r="CC94" s="220"/>
      <c r="CD94" s="220"/>
      <c r="CE94" s="220"/>
      <c r="CF94" s="220"/>
      <c r="CG94" s="220"/>
      <c r="CH94" s="220"/>
      <c r="CI94" s="220"/>
      <c r="CJ94" s="220"/>
      <c r="CK94" s="220"/>
      <c r="CL94" s="220"/>
      <c r="CM94" s="220"/>
      <c r="CN94" s="220"/>
      <c r="CO94" s="220"/>
      <c r="CP94" s="220"/>
      <c r="CQ94" s="220"/>
      <c r="CR94" s="220"/>
      <c r="CS94" s="220"/>
      <c r="CT94" s="220"/>
      <c r="CU94" s="220"/>
      <c r="CV94" s="220"/>
      <c r="CW94" s="220"/>
      <c r="CX94" s="220"/>
      <c r="CY94" s="220"/>
      <c r="CZ94" s="220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</row>
    <row r="95" spans="1:135" s="2" customFormat="1" ht="6" customHeight="1" hidden="1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  <c r="DP95" s="217"/>
      <c r="DQ95" s="217"/>
      <c r="DR95" s="217"/>
      <c r="DS95" s="217"/>
      <c r="DT95" s="217"/>
      <c r="DU95" s="217"/>
      <c r="DV95" s="217"/>
      <c r="DW95" s="217"/>
      <c r="DX95" s="217"/>
      <c r="DY95" s="217"/>
      <c r="DZ95" s="217"/>
      <c r="EA95" s="217"/>
      <c r="EB95" s="217"/>
      <c r="EC95" s="217"/>
      <c r="ED95" s="217"/>
      <c r="EE95" s="217"/>
    </row>
    <row r="96" spans="1:135" s="6" customFormat="1" ht="15" hidden="1">
      <c r="A96" s="260" t="s">
        <v>11</v>
      </c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57" t="s">
        <v>165</v>
      </c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  <c r="AZ96" s="257"/>
      <c r="BA96" s="257"/>
      <c r="BB96" s="257"/>
      <c r="BC96" s="257"/>
      <c r="BD96" s="257"/>
      <c r="BE96" s="257"/>
      <c r="BF96" s="257"/>
      <c r="BG96" s="257"/>
      <c r="BH96" s="257"/>
      <c r="BI96" s="257"/>
      <c r="BJ96" s="257"/>
      <c r="BK96" s="257"/>
      <c r="BL96" s="257"/>
      <c r="BM96" s="257"/>
      <c r="BN96" s="257"/>
      <c r="BO96" s="257"/>
      <c r="BP96" s="257"/>
      <c r="BQ96" s="257"/>
      <c r="BR96" s="257"/>
      <c r="BS96" s="257"/>
      <c r="BT96" s="257"/>
      <c r="BU96" s="257"/>
      <c r="BV96" s="257"/>
      <c r="BW96" s="257"/>
      <c r="BX96" s="257"/>
      <c r="BY96" s="257"/>
      <c r="BZ96" s="257"/>
      <c r="CA96" s="257"/>
      <c r="CB96" s="257"/>
      <c r="CC96" s="257"/>
      <c r="CD96" s="257"/>
      <c r="CE96" s="257"/>
      <c r="CF96" s="257"/>
      <c r="CG96" s="257"/>
      <c r="CH96" s="257"/>
      <c r="CI96" s="257"/>
      <c r="CJ96" s="257"/>
      <c r="CK96" s="257"/>
      <c r="CL96" s="257"/>
      <c r="CM96" s="257"/>
      <c r="CN96" s="257"/>
      <c r="CO96" s="257"/>
      <c r="CP96" s="257"/>
      <c r="CQ96" s="257"/>
      <c r="CR96" s="257"/>
      <c r="CS96" s="257"/>
      <c r="CT96" s="257"/>
      <c r="CU96" s="257"/>
      <c r="CV96" s="257"/>
      <c r="CW96" s="257"/>
      <c r="CX96" s="257"/>
      <c r="CY96" s="257"/>
      <c r="CZ96" s="257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  <c r="DP96" s="217"/>
      <c r="DQ96" s="217"/>
      <c r="DR96" s="217"/>
      <c r="DS96" s="217"/>
      <c r="DT96" s="217"/>
      <c r="DU96" s="217"/>
      <c r="DV96" s="217"/>
      <c r="DW96" s="217"/>
      <c r="DX96" s="217"/>
      <c r="DY96" s="217"/>
      <c r="DZ96" s="217"/>
      <c r="EA96" s="217"/>
      <c r="EB96" s="217"/>
      <c r="EC96" s="217"/>
      <c r="ED96" s="217"/>
      <c r="EE96" s="217"/>
    </row>
    <row r="97" spans="1:135" s="2" customFormat="1" ht="10.5" customHeight="1" hidden="1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  <c r="DN97" s="217"/>
      <c r="DO97" s="217"/>
      <c r="DP97" s="217"/>
      <c r="DQ97" s="217"/>
      <c r="DR97" s="217"/>
      <c r="DS97" s="217"/>
      <c r="DT97" s="217"/>
      <c r="DU97" s="217"/>
      <c r="DV97" s="217"/>
      <c r="DW97" s="217"/>
      <c r="DX97" s="217"/>
      <c r="DY97" s="217"/>
      <c r="DZ97" s="217"/>
      <c r="EA97" s="217"/>
      <c r="EB97" s="217"/>
      <c r="EC97" s="217"/>
      <c r="ED97" s="217"/>
      <c r="EE97" s="217"/>
    </row>
    <row r="98" spans="1:135" s="6" customFormat="1" ht="15" hidden="1">
      <c r="A98" s="217" t="s">
        <v>200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</row>
    <row r="99" spans="1:135" s="2" customFormat="1" ht="10.5" customHeight="1" hidden="1">
      <c r="A99" s="233"/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3"/>
      <c r="BH99" s="233"/>
      <c r="BI99" s="233"/>
      <c r="BJ99" s="233"/>
      <c r="BK99" s="233"/>
      <c r="BL99" s="233"/>
      <c r="BM99" s="233"/>
      <c r="BN99" s="233"/>
      <c r="BO99" s="233"/>
      <c r="BP99" s="233"/>
      <c r="BQ99" s="233"/>
      <c r="BR99" s="233"/>
      <c r="BS99" s="233"/>
      <c r="BT99" s="233"/>
      <c r="BU99" s="233"/>
      <c r="BV99" s="233"/>
      <c r="BW99" s="233"/>
      <c r="BX99" s="233"/>
      <c r="BY99" s="233"/>
      <c r="BZ99" s="233"/>
      <c r="CA99" s="233"/>
      <c r="CB99" s="233"/>
      <c r="CC99" s="233"/>
      <c r="CD99" s="233"/>
      <c r="CE99" s="233"/>
      <c r="CF99" s="233"/>
      <c r="CG99" s="233"/>
      <c r="CH99" s="233"/>
      <c r="CI99" s="233"/>
      <c r="CJ99" s="233"/>
      <c r="CK99" s="233"/>
      <c r="CL99" s="233"/>
      <c r="CM99" s="233"/>
      <c r="CN99" s="233"/>
      <c r="CO99" s="233"/>
      <c r="CP99" s="233"/>
      <c r="CQ99" s="233"/>
      <c r="CR99" s="233"/>
      <c r="CS99" s="233"/>
      <c r="CT99" s="233"/>
      <c r="CU99" s="233"/>
      <c r="CV99" s="233"/>
      <c r="CW99" s="233"/>
      <c r="CX99" s="233"/>
      <c r="CY99" s="233"/>
      <c r="CZ99" s="233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</row>
    <row r="100" spans="1:135" s="3" customFormat="1" ht="45" customHeight="1" hidden="1">
      <c r="A100" s="235" t="s">
        <v>0</v>
      </c>
      <c r="B100" s="236"/>
      <c r="C100" s="236"/>
      <c r="D100" s="236"/>
      <c r="E100" s="236"/>
      <c r="F100" s="237"/>
      <c r="G100" s="235" t="s">
        <v>14</v>
      </c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7"/>
      <c r="AO100" s="235" t="s">
        <v>57</v>
      </c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7"/>
      <c r="BE100" s="235" t="s">
        <v>58</v>
      </c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7"/>
      <c r="BU100" s="235" t="s">
        <v>59</v>
      </c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7"/>
      <c r="CK100" s="235" t="s">
        <v>17</v>
      </c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  <c r="DP100" s="217"/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</row>
    <row r="101" spans="1:135" s="4" customFormat="1" ht="12.75" hidden="1">
      <c r="A101" s="212">
        <v>1</v>
      </c>
      <c r="B101" s="212"/>
      <c r="C101" s="212"/>
      <c r="D101" s="212"/>
      <c r="E101" s="212"/>
      <c r="F101" s="212"/>
      <c r="G101" s="212">
        <v>2</v>
      </c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>
        <v>3</v>
      </c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>
        <v>4</v>
      </c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>
        <v>5</v>
      </c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>
        <v>6</v>
      </c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2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17"/>
      <c r="ED101" s="217"/>
      <c r="EE101" s="217"/>
    </row>
    <row r="102" spans="1:135" s="5" customFormat="1" ht="15" customHeight="1" hidden="1">
      <c r="A102" s="210"/>
      <c r="B102" s="210"/>
      <c r="C102" s="210"/>
      <c r="D102" s="210"/>
      <c r="E102" s="210"/>
      <c r="F102" s="210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7"/>
      <c r="DB102" s="217"/>
      <c r="DC102" s="217"/>
      <c r="DD102" s="217"/>
      <c r="DE102" s="217"/>
      <c r="DF102" s="217"/>
      <c r="DG102" s="217"/>
      <c r="DH102" s="217"/>
      <c r="DI102" s="217"/>
      <c r="DJ102" s="217"/>
      <c r="DK102" s="217"/>
      <c r="DL102" s="217"/>
      <c r="DM102" s="217"/>
      <c r="DN102" s="217"/>
      <c r="DO102" s="217"/>
      <c r="DP102" s="217"/>
      <c r="DQ102" s="217"/>
      <c r="DR102" s="217"/>
      <c r="DS102" s="217"/>
      <c r="DT102" s="217"/>
      <c r="DU102" s="217"/>
      <c r="DV102" s="217"/>
      <c r="DW102" s="217"/>
      <c r="DX102" s="217"/>
      <c r="DY102" s="217"/>
      <c r="DZ102" s="217"/>
      <c r="EA102" s="217"/>
      <c r="EB102" s="217"/>
      <c r="EC102" s="217"/>
      <c r="ED102" s="217"/>
      <c r="EE102" s="217"/>
    </row>
    <row r="103" spans="1:135" s="5" customFormat="1" ht="15" customHeight="1" hidden="1">
      <c r="A103" s="210"/>
      <c r="B103" s="210"/>
      <c r="C103" s="210"/>
      <c r="D103" s="210"/>
      <c r="E103" s="210"/>
      <c r="F103" s="210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</row>
    <row r="104" spans="1:135" s="5" customFormat="1" ht="15" customHeight="1" hidden="1">
      <c r="A104" s="210"/>
      <c r="B104" s="210"/>
      <c r="C104" s="210"/>
      <c r="D104" s="210"/>
      <c r="E104" s="210"/>
      <c r="F104" s="210"/>
      <c r="G104" s="241" t="s">
        <v>56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3"/>
      <c r="AO104" s="211" t="s">
        <v>9</v>
      </c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 t="s">
        <v>9</v>
      </c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 t="s">
        <v>9</v>
      </c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6"/>
      <c r="CU104" s="216"/>
      <c r="CV104" s="216"/>
      <c r="CW104" s="216"/>
      <c r="CX104" s="216"/>
      <c r="CY104" s="216"/>
      <c r="CZ104" s="216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</row>
    <row r="105" spans="1:135" s="5" customFormat="1" ht="11.25" customHeight="1" hidden="1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4"/>
      <c r="CY105" s="214"/>
      <c r="CZ105" s="214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</row>
    <row r="106" spans="1:135" s="6" customFormat="1" ht="15" hidden="1">
      <c r="A106" s="217" t="s">
        <v>201</v>
      </c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17"/>
      <c r="DX106" s="217"/>
      <c r="DY106" s="217"/>
      <c r="DZ106" s="217"/>
      <c r="EA106" s="217"/>
      <c r="EB106" s="217"/>
      <c r="EC106" s="217"/>
      <c r="ED106" s="217"/>
      <c r="EE106" s="217"/>
    </row>
    <row r="107" spans="1:135" s="2" customFormat="1" ht="10.5" customHeight="1" hidden="1">
      <c r="A107" s="233"/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  <c r="BI107" s="233"/>
      <c r="BJ107" s="233"/>
      <c r="BK107" s="233"/>
      <c r="BL107" s="233"/>
      <c r="BM107" s="233"/>
      <c r="BN107" s="233"/>
      <c r="BO107" s="233"/>
      <c r="BP107" s="233"/>
      <c r="BQ107" s="233"/>
      <c r="BR107" s="233"/>
      <c r="BS107" s="233"/>
      <c r="BT107" s="233"/>
      <c r="BU107" s="233"/>
      <c r="BV107" s="233"/>
      <c r="BW107" s="233"/>
      <c r="BX107" s="233"/>
      <c r="BY107" s="233"/>
      <c r="BZ107" s="233"/>
      <c r="CA107" s="233"/>
      <c r="CB107" s="233"/>
      <c r="CC107" s="233"/>
      <c r="CD107" s="233"/>
      <c r="CE107" s="233"/>
      <c r="CF107" s="233"/>
      <c r="CG107" s="233"/>
      <c r="CH107" s="233"/>
      <c r="CI107" s="233"/>
      <c r="CJ107" s="233"/>
      <c r="CK107" s="233"/>
      <c r="CL107" s="233"/>
      <c r="CM107" s="233"/>
      <c r="CN107" s="233"/>
      <c r="CO107" s="233"/>
      <c r="CP107" s="233"/>
      <c r="CQ107" s="233"/>
      <c r="CR107" s="233"/>
      <c r="CS107" s="233"/>
      <c r="CT107" s="233"/>
      <c r="CU107" s="233"/>
      <c r="CV107" s="233"/>
      <c r="CW107" s="233"/>
      <c r="CX107" s="233"/>
      <c r="CY107" s="233"/>
      <c r="CZ107" s="233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</row>
    <row r="108" spans="1:135" s="3" customFormat="1" ht="45" customHeight="1" hidden="1">
      <c r="A108" s="207" t="s">
        <v>0</v>
      </c>
      <c r="B108" s="208"/>
      <c r="C108" s="208"/>
      <c r="D108" s="208"/>
      <c r="E108" s="208"/>
      <c r="F108" s="209"/>
      <c r="G108" s="207" t="s">
        <v>14</v>
      </c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9"/>
      <c r="BC108" s="207" t="s">
        <v>60</v>
      </c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8"/>
      <c r="BR108" s="209"/>
      <c r="BS108" s="207" t="s">
        <v>61</v>
      </c>
      <c r="BT108" s="208"/>
      <c r="BU108" s="208"/>
      <c r="BV108" s="208"/>
      <c r="BW108" s="208"/>
      <c r="BX108" s="208"/>
      <c r="BY108" s="208"/>
      <c r="BZ108" s="208"/>
      <c r="CA108" s="208"/>
      <c r="CB108" s="208"/>
      <c r="CC108" s="208"/>
      <c r="CD108" s="208"/>
      <c r="CE108" s="208"/>
      <c r="CF108" s="208"/>
      <c r="CG108" s="208"/>
      <c r="CH108" s="209"/>
      <c r="CI108" s="207" t="s">
        <v>46</v>
      </c>
      <c r="CJ108" s="208"/>
      <c r="CK108" s="208"/>
      <c r="CL108" s="208"/>
      <c r="CM108" s="208"/>
      <c r="CN108" s="208"/>
      <c r="CO108" s="208"/>
      <c r="CP108" s="208"/>
      <c r="CQ108" s="208"/>
      <c r="CR108" s="208"/>
      <c r="CS108" s="208"/>
      <c r="CT108" s="208"/>
      <c r="CU108" s="208"/>
      <c r="CV108" s="208"/>
      <c r="CW108" s="208"/>
      <c r="CX108" s="208"/>
      <c r="CY108" s="208"/>
      <c r="CZ108" s="209"/>
      <c r="DA108" s="217"/>
      <c r="DB108" s="217"/>
      <c r="DC108" s="217"/>
      <c r="DD108" s="217"/>
      <c r="DE108" s="217"/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</row>
    <row r="109" spans="1:135" s="4" customFormat="1" ht="12.75" hidden="1">
      <c r="A109" s="212">
        <v>1</v>
      </c>
      <c r="B109" s="212"/>
      <c r="C109" s="212"/>
      <c r="D109" s="212"/>
      <c r="E109" s="212"/>
      <c r="F109" s="212"/>
      <c r="G109" s="212">
        <v>2</v>
      </c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>
        <v>3</v>
      </c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>
        <v>4</v>
      </c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>
        <v>5</v>
      </c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</row>
    <row r="110" spans="1:135" s="5" customFormat="1" ht="15" customHeight="1" hidden="1">
      <c r="A110" s="210"/>
      <c r="B110" s="210"/>
      <c r="C110" s="210"/>
      <c r="D110" s="210"/>
      <c r="E110" s="210"/>
      <c r="F110" s="210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1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17"/>
      <c r="DZ110" s="217"/>
      <c r="EA110" s="217"/>
      <c r="EB110" s="217"/>
      <c r="EC110" s="217"/>
      <c r="ED110" s="217"/>
      <c r="EE110" s="217"/>
    </row>
    <row r="111" spans="1:135" s="5" customFormat="1" ht="15" customHeight="1" hidden="1">
      <c r="A111" s="210"/>
      <c r="B111" s="210"/>
      <c r="C111" s="210"/>
      <c r="D111" s="210"/>
      <c r="E111" s="210"/>
      <c r="F111" s="210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1"/>
      <c r="CL111" s="211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  <c r="EB111" s="217"/>
      <c r="EC111" s="217"/>
      <c r="ED111" s="217"/>
      <c r="EE111" s="217"/>
    </row>
    <row r="112" spans="1:135" s="5" customFormat="1" ht="15" customHeight="1" hidden="1">
      <c r="A112" s="210"/>
      <c r="B112" s="210"/>
      <c r="C112" s="210"/>
      <c r="D112" s="210"/>
      <c r="E112" s="210"/>
      <c r="F112" s="210"/>
      <c r="G112" s="218" t="s">
        <v>8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9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211"/>
      <c r="CI112" s="211"/>
      <c r="CJ112" s="211"/>
      <c r="CK112" s="211"/>
      <c r="CL112" s="211"/>
      <c r="CM112" s="211"/>
      <c r="CN112" s="211"/>
      <c r="CO112" s="211"/>
      <c r="CP112" s="211"/>
      <c r="CQ112" s="211"/>
      <c r="CR112" s="211"/>
      <c r="CS112" s="211"/>
      <c r="CT112" s="211"/>
      <c r="CU112" s="211"/>
      <c r="CV112" s="211"/>
      <c r="CW112" s="211"/>
      <c r="CX112" s="211"/>
      <c r="CY112" s="211"/>
      <c r="CZ112" s="211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17"/>
      <c r="DZ112" s="217"/>
      <c r="EA112" s="217"/>
      <c r="EB112" s="217"/>
      <c r="EC112" s="217"/>
      <c r="ED112" s="217"/>
      <c r="EE112" s="217"/>
    </row>
    <row r="113" spans="1:135" s="5" customFormat="1" ht="12.75" customHeight="1" hidden="1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4"/>
      <c r="CR113" s="214"/>
      <c r="CS113" s="214"/>
      <c r="CT113" s="214"/>
      <c r="CU113" s="214"/>
      <c r="CV113" s="214"/>
      <c r="CW113" s="214"/>
      <c r="CX113" s="214"/>
      <c r="CY113" s="214"/>
      <c r="CZ113" s="214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7"/>
      <c r="DW113" s="217"/>
      <c r="DX113" s="217"/>
      <c r="DY113" s="217"/>
      <c r="DZ113" s="217"/>
      <c r="EA113" s="217"/>
      <c r="EB113" s="217"/>
      <c r="EC113" s="217"/>
      <c r="ED113" s="217"/>
      <c r="EE113" s="217"/>
    </row>
    <row r="114" spans="1:135" s="6" customFormat="1" ht="15" hidden="1">
      <c r="A114" s="217" t="s">
        <v>202</v>
      </c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  <c r="DP114" s="217"/>
      <c r="DQ114" s="217"/>
      <c r="DR114" s="217"/>
      <c r="DS114" s="217"/>
      <c r="DT114" s="217"/>
      <c r="DU114" s="217"/>
      <c r="DV114" s="217"/>
      <c r="DW114" s="217"/>
      <c r="DX114" s="217"/>
      <c r="DY114" s="217"/>
      <c r="DZ114" s="217"/>
      <c r="EA114" s="217"/>
      <c r="EB114" s="217"/>
      <c r="EC114" s="217"/>
      <c r="ED114" s="217"/>
      <c r="EE114" s="217"/>
    </row>
    <row r="115" spans="1:135" s="2" customFormat="1" ht="10.5" customHeight="1" hidden="1">
      <c r="A115" s="233"/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  <c r="BD115" s="233"/>
      <c r="BE115" s="233"/>
      <c r="BF115" s="233"/>
      <c r="BG115" s="233"/>
      <c r="BH115" s="233"/>
      <c r="BI115" s="233"/>
      <c r="BJ115" s="233"/>
      <c r="BK115" s="233"/>
      <c r="BL115" s="233"/>
      <c r="BM115" s="233"/>
      <c r="BN115" s="233"/>
      <c r="BO115" s="233"/>
      <c r="BP115" s="233"/>
      <c r="BQ115" s="233"/>
      <c r="BR115" s="233"/>
      <c r="BS115" s="233"/>
      <c r="BT115" s="233"/>
      <c r="BU115" s="233"/>
      <c r="BV115" s="233"/>
      <c r="BW115" s="233"/>
      <c r="BX115" s="233"/>
      <c r="BY115" s="233"/>
      <c r="BZ115" s="233"/>
      <c r="CA115" s="233"/>
      <c r="CB115" s="233"/>
      <c r="CC115" s="233"/>
      <c r="CD115" s="233"/>
      <c r="CE115" s="233"/>
      <c r="CF115" s="233"/>
      <c r="CG115" s="233"/>
      <c r="CH115" s="233"/>
      <c r="CI115" s="233"/>
      <c r="CJ115" s="233"/>
      <c r="CK115" s="233"/>
      <c r="CL115" s="233"/>
      <c r="CM115" s="233"/>
      <c r="CN115" s="233"/>
      <c r="CO115" s="233"/>
      <c r="CP115" s="233"/>
      <c r="CQ115" s="233"/>
      <c r="CR115" s="233"/>
      <c r="CS115" s="233"/>
      <c r="CT115" s="233"/>
      <c r="CU115" s="233"/>
      <c r="CV115" s="233"/>
      <c r="CW115" s="233"/>
      <c r="CX115" s="233"/>
      <c r="CY115" s="233"/>
      <c r="CZ115" s="233"/>
      <c r="DA115" s="217"/>
      <c r="DB115" s="217"/>
      <c r="DC115" s="217"/>
      <c r="DD115" s="217"/>
      <c r="DE115" s="217"/>
      <c r="DF115" s="217"/>
      <c r="DG115" s="217"/>
      <c r="DH115" s="217"/>
      <c r="DI115" s="217"/>
      <c r="DJ115" s="217"/>
      <c r="DK115" s="217"/>
      <c r="DL115" s="217"/>
      <c r="DM115" s="217"/>
      <c r="DN115" s="217"/>
      <c r="DO115" s="217"/>
      <c r="DP115" s="217"/>
      <c r="DQ115" s="217"/>
      <c r="DR115" s="217"/>
      <c r="DS115" s="217"/>
      <c r="DT115" s="217"/>
      <c r="DU115" s="217"/>
      <c r="DV115" s="217"/>
      <c r="DW115" s="217"/>
      <c r="DX115" s="217"/>
      <c r="DY115" s="217"/>
      <c r="DZ115" s="217"/>
      <c r="EA115" s="217"/>
      <c r="EB115" s="217"/>
      <c r="EC115" s="217"/>
      <c r="ED115" s="217"/>
      <c r="EE115" s="217"/>
    </row>
    <row r="116" spans="1:135" s="3" customFormat="1" ht="45" customHeight="1" hidden="1">
      <c r="A116" s="235" t="s">
        <v>0</v>
      </c>
      <c r="B116" s="236"/>
      <c r="C116" s="236"/>
      <c r="D116" s="236"/>
      <c r="E116" s="236"/>
      <c r="F116" s="237"/>
      <c r="G116" s="235" t="s">
        <v>48</v>
      </c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7"/>
      <c r="AO116" s="235" t="s">
        <v>62</v>
      </c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7"/>
      <c r="BE116" s="235" t="s">
        <v>63</v>
      </c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7"/>
      <c r="BU116" s="235" t="s">
        <v>64</v>
      </c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7"/>
      <c r="CK116" s="235" t="s">
        <v>65</v>
      </c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7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17"/>
      <c r="EE116" s="217"/>
    </row>
    <row r="117" spans="1:135" s="4" customFormat="1" ht="12.75" hidden="1">
      <c r="A117" s="212">
        <v>1</v>
      </c>
      <c r="B117" s="212"/>
      <c r="C117" s="212"/>
      <c r="D117" s="212"/>
      <c r="E117" s="212"/>
      <c r="F117" s="212"/>
      <c r="G117" s="212">
        <v>2</v>
      </c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>
        <v>4</v>
      </c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>
        <v>5</v>
      </c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>
        <v>6</v>
      </c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>
        <v>6</v>
      </c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  <c r="DP117" s="217"/>
      <c r="DQ117" s="217"/>
      <c r="DR117" s="217"/>
      <c r="DS117" s="217"/>
      <c r="DT117" s="217"/>
      <c r="DU117" s="217"/>
      <c r="DV117" s="217"/>
      <c r="DW117" s="217"/>
      <c r="DX117" s="217"/>
      <c r="DY117" s="217"/>
      <c r="DZ117" s="217"/>
      <c r="EA117" s="217"/>
      <c r="EB117" s="217"/>
      <c r="EC117" s="217"/>
      <c r="ED117" s="217"/>
      <c r="EE117" s="217"/>
    </row>
    <row r="118" spans="1:135" s="5" customFormat="1" ht="15" customHeight="1" hidden="1">
      <c r="A118" s="210"/>
      <c r="B118" s="210"/>
      <c r="C118" s="210"/>
      <c r="D118" s="210"/>
      <c r="E118" s="210"/>
      <c r="F118" s="210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211"/>
      <c r="CD118" s="211"/>
      <c r="CE118" s="211"/>
      <c r="CF118" s="211"/>
      <c r="CG118" s="211"/>
      <c r="CH118" s="211"/>
      <c r="CI118" s="211"/>
      <c r="CJ118" s="211"/>
      <c r="CK118" s="211"/>
      <c r="CL118" s="211"/>
      <c r="CM118" s="211"/>
      <c r="CN118" s="211"/>
      <c r="CO118" s="211"/>
      <c r="CP118" s="211"/>
      <c r="CQ118" s="211"/>
      <c r="CR118" s="211"/>
      <c r="CS118" s="211"/>
      <c r="CT118" s="211"/>
      <c r="CU118" s="211"/>
      <c r="CV118" s="211"/>
      <c r="CW118" s="211"/>
      <c r="CX118" s="211"/>
      <c r="CY118" s="211"/>
      <c r="CZ118" s="211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  <c r="DP118" s="217"/>
      <c r="DQ118" s="217"/>
      <c r="DR118" s="217"/>
      <c r="DS118" s="217"/>
      <c r="DT118" s="217"/>
      <c r="DU118" s="217"/>
      <c r="DV118" s="217"/>
      <c r="DW118" s="217"/>
      <c r="DX118" s="217"/>
      <c r="DY118" s="217"/>
      <c r="DZ118" s="217"/>
      <c r="EA118" s="217"/>
      <c r="EB118" s="217"/>
      <c r="EC118" s="217"/>
      <c r="ED118" s="217"/>
      <c r="EE118" s="217"/>
    </row>
    <row r="119" spans="1:135" s="5" customFormat="1" ht="15" customHeight="1" hidden="1">
      <c r="A119" s="210"/>
      <c r="B119" s="210"/>
      <c r="C119" s="210"/>
      <c r="D119" s="210"/>
      <c r="E119" s="210"/>
      <c r="F119" s="210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211"/>
      <c r="CM119" s="211"/>
      <c r="CN119" s="211"/>
      <c r="CO119" s="211"/>
      <c r="CP119" s="211"/>
      <c r="CQ119" s="211"/>
      <c r="CR119" s="211"/>
      <c r="CS119" s="211"/>
      <c r="CT119" s="211"/>
      <c r="CU119" s="211"/>
      <c r="CV119" s="211"/>
      <c r="CW119" s="211"/>
      <c r="CX119" s="211"/>
      <c r="CY119" s="211"/>
      <c r="CZ119" s="211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  <c r="DP119" s="217"/>
      <c r="DQ119" s="217"/>
      <c r="DR119" s="217"/>
      <c r="DS119" s="217"/>
      <c r="DT119" s="217"/>
      <c r="DU119" s="217"/>
      <c r="DV119" s="217"/>
      <c r="DW119" s="217"/>
      <c r="DX119" s="217"/>
      <c r="DY119" s="217"/>
      <c r="DZ119" s="217"/>
      <c r="EA119" s="217"/>
      <c r="EB119" s="217"/>
      <c r="EC119" s="217"/>
      <c r="ED119" s="217"/>
      <c r="EE119" s="217"/>
    </row>
    <row r="120" spans="1:135" s="5" customFormat="1" ht="15" customHeight="1" hidden="1">
      <c r="A120" s="210"/>
      <c r="B120" s="210"/>
      <c r="C120" s="210"/>
      <c r="D120" s="210"/>
      <c r="E120" s="210"/>
      <c r="F120" s="210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  <c r="BI120" s="211"/>
      <c r="BJ120" s="211"/>
      <c r="BK120" s="211"/>
      <c r="BL120" s="21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211"/>
      <c r="CD120" s="211"/>
      <c r="CE120" s="211"/>
      <c r="CF120" s="211"/>
      <c r="CG120" s="211"/>
      <c r="CH120" s="211"/>
      <c r="CI120" s="211"/>
      <c r="CJ120" s="211"/>
      <c r="CK120" s="211"/>
      <c r="CL120" s="211"/>
      <c r="CM120" s="211"/>
      <c r="CN120" s="211"/>
      <c r="CO120" s="211"/>
      <c r="CP120" s="211"/>
      <c r="CQ120" s="211"/>
      <c r="CR120" s="211"/>
      <c r="CS120" s="211"/>
      <c r="CT120" s="211"/>
      <c r="CU120" s="211"/>
      <c r="CV120" s="211"/>
      <c r="CW120" s="211"/>
      <c r="CX120" s="211"/>
      <c r="CY120" s="211"/>
      <c r="CZ120" s="211"/>
      <c r="DA120" s="217"/>
      <c r="DB120" s="217"/>
      <c r="DC120" s="217"/>
      <c r="DD120" s="217"/>
      <c r="DE120" s="217"/>
      <c r="DF120" s="217"/>
      <c r="DG120" s="217"/>
      <c r="DH120" s="217"/>
      <c r="DI120" s="217"/>
      <c r="DJ120" s="217"/>
      <c r="DK120" s="217"/>
      <c r="DL120" s="217"/>
      <c r="DM120" s="217"/>
      <c r="DN120" s="217"/>
      <c r="DO120" s="217"/>
      <c r="DP120" s="217"/>
      <c r="DQ120" s="217"/>
      <c r="DR120" s="217"/>
      <c r="DS120" s="217"/>
      <c r="DT120" s="217"/>
      <c r="DU120" s="217"/>
      <c r="DV120" s="217"/>
      <c r="DW120" s="217"/>
      <c r="DX120" s="217"/>
      <c r="DY120" s="217"/>
      <c r="DZ120" s="217"/>
      <c r="EA120" s="217"/>
      <c r="EB120" s="217"/>
      <c r="EC120" s="217"/>
      <c r="ED120" s="217"/>
      <c r="EE120" s="217"/>
    </row>
    <row r="121" spans="1:135" s="5" customFormat="1" ht="15" customHeight="1" hidden="1">
      <c r="A121" s="210"/>
      <c r="B121" s="210"/>
      <c r="C121" s="210"/>
      <c r="D121" s="210"/>
      <c r="E121" s="210"/>
      <c r="F121" s="210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211"/>
      <c r="CD121" s="211"/>
      <c r="CE121" s="211"/>
      <c r="CF121" s="211"/>
      <c r="CG121" s="211"/>
      <c r="CH121" s="211"/>
      <c r="CI121" s="211"/>
      <c r="CJ121" s="211"/>
      <c r="CK121" s="211"/>
      <c r="CL121" s="211"/>
      <c r="CM121" s="211"/>
      <c r="CN121" s="211"/>
      <c r="CO121" s="211"/>
      <c r="CP121" s="211"/>
      <c r="CQ121" s="211"/>
      <c r="CR121" s="211"/>
      <c r="CS121" s="211"/>
      <c r="CT121" s="211"/>
      <c r="CU121" s="211"/>
      <c r="CV121" s="211"/>
      <c r="CW121" s="211"/>
      <c r="CX121" s="211"/>
      <c r="CY121" s="211"/>
      <c r="CZ121" s="211"/>
      <c r="DA121" s="217"/>
      <c r="DB121" s="217"/>
      <c r="DC121" s="217"/>
      <c r="DD121" s="217"/>
      <c r="DE121" s="217"/>
      <c r="DF121" s="217"/>
      <c r="DG121" s="217"/>
      <c r="DH121" s="217"/>
      <c r="DI121" s="217"/>
      <c r="DJ121" s="217"/>
      <c r="DK121" s="217"/>
      <c r="DL121" s="217"/>
      <c r="DM121" s="217"/>
      <c r="DN121" s="217"/>
      <c r="DO121" s="217"/>
      <c r="DP121" s="217"/>
      <c r="DQ121" s="217"/>
      <c r="DR121" s="217"/>
      <c r="DS121" s="217"/>
      <c r="DT121" s="217"/>
      <c r="DU121" s="217"/>
      <c r="DV121" s="217"/>
      <c r="DW121" s="217"/>
      <c r="DX121" s="217"/>
      <c r="DY121" s="217"/>
      <c r="DZ121" s="217"/>
      <c r="EA121" s="217"/>
      <c r="EB121" s="217"/>
      <c r="EC121" s="217"/>
      <c r="ED121" s="217"/>
      <c r="EE121" s="217"/>
    </row>
    <row r="122" spans="1:135" s="5" customFormat="1" ht="15" customHeight="1" hidden="1">
      <c r="A122" s="210"/>
      <c r="B122" s="210"/>
      <c r="C122" s="210"/>
      <c r="D122" s="210"/>
      <c r="E122" s="210"/>
      <c r="F122" s="210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11"/>
      <c r="CH122" s="211"/>
      <c r="CI122" s="211"/>
      <c r="CJ122" s="211"/>
      <c r="CK122" s="211"/>
      <c r="CL122" s="211"/>
      <c r="CM122" s="211"/>
      <c r="CN122" s="211"/>
      <c r="CO122" s="211"/>
      <c r="CP122" s="211"/>
      <c r="CQ122" s="211"/>
      <c r="CR122" s="211"/>
      <c r="CS122" s="211"/>
      <c r="CT122" s="211"/>
      <c r="CU122" s="211"/>
      <c r="CV122" s="211"/>
      <c r="CW122" s="211"/>
      <c r="CX122" s="211"/>
      <c r="CY122" s="211"/>
      <c r="CZ122" s="211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17"/>
      <c r="DX122" s="217"/>
      <c r="DY122" s="217"/>
      <c r="DZ122" s="217"/>
      <c r="EA122" s="217"/>
      <c r="EB122" s="217"/>
      <c r="EC122" s="217"/>
      <c r="ED122" s="217"/>
      <c r="EE122" s="217"/>
    </row>
    <row r="123" spans="1:135" s="5" customFormat="1" ht="15" customHeight="1" hidden="1">
      <c r="A123" s="210"/>
      <c r="B123" s="210"/>
      <c r="C123" s="210"/>
      <c r="D123" s="210"/>
      <c r="E123" s="210"/>
      <c r="F123" s="210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211"/>
      <c r="CI123" s="211"/>
      <c r="CJ123" s="211"/>
      <c r="CK123" s="211"/>
      <c r="CL123" s="211"/>
      <c r="CM123" s="211"/>
      <c r="CN123" s="211"/>
      <c r="CO123" s="211"/>
      <c r="CP123" s="211"/>
      <c r="CQ123" s="211"/>
      <c r="CR123" s="211"/>
      <c r="CS123" s="211"/>
      <c r="CT123" s="211"/>
      <c r="CU123" s="211"/>
      <c r="CV123" s="211"/>
      <c r="CW123" s="211"/>
      <c r="CX123" s="211"/>
      <c r="CY123" s="211"/>
      <c r="CZ123" s="211"/>
      <c r="DA123" s="217"/>
      <c r="DB123" s="217"/>
      <c r="DC123" s="217"/>
      <c r="DD123" s="217"/>
      <c r="DE123" s="217"/>
      <c r="DF123" s="217"/>
      <c r="DG123" s="217"/>
      <c r="DH123" s="217"/>
      <c r="DI123" s="217"/>
      <c r="DJ123" s="217"/>
      <c r="DK123" s="217"/>
      <c r="DL123" s="217"/>
      <c r="DM123" s="217"/>
      <c r="DN123" s="217"/>
      <c r="DO123" s="217"/>
      <c r="DP123" s="217"/>
      <c r="DQ123" s="217"/>
      <c r="DR123" s="217"/>
      <c r="DS123" s="217"/>
      <c r="DT123" s="217"/>
      <c r="DU123" s="217"/>
      <c r="DV123" s="217"/>
      <c r="DW123" s="217"/>
      <c r="DX123" s="217"/>
      <c r="DY123" s="217"/>
      <c r="DZ123" s="217"/>
      <c r="EA123" s="217"/>
      <c r="EB123" s="217"/>
      <c r="EC123" s="217"/>
      <c r="ED123" s="217"/>
      <c r="EE123" s="217"/>
    </row>
    <row r="124" spans="1:135" s="5" customFormat="1" ht="15" customHeight="1" hidden="1">
      <c r="A124" s="210"/>
      <c r="B124" s="210"/>
      <c r="C124" s="210"/>
      <c r="D124" s="210"/>
      <c r="E124" s="210"/>
      <c r="F124" s="210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211"/>
      <c r="CD124" s="211"/>
      <c r="CE124" s="211"/>
      <c r="CF124" s="211"/>
      <c r="CG124" s="211"/>
      <c r="CH124" s="211"/>
      <c r="CI124" s="211"/>
      <c r="CJ124" s="211"/>
      <c r="CK124" s="211"/>
      <c r="CL124" s="211"/>
      <c r="CM124" s="211"/>
      <c r="CN124" s="211"/>
      <c r="CO124" s="211"/>
      <c r="CP124" s="211"/>
      <c r="CQ124" s="211"/>
      <c r="CR124" s="211"/>
      <c r="CS124" s="211"/>
      <c r="CT124" s="211"/>
      <c r="CU124" s="211"/>
      <c r="CV124" s="211"/>
      <c r="CW124" s="211"/>
      <c r="CX124" s="211"/>
      <c r="CY124" s="211"/>
      <c r="CZ124" s="211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7"/>
      <c r="DU124" s="217"/>
      <c r="DV124" s="217"/>
      <c r="DW124" s="217"/>
      <c r="DX124" s="217"/>
      <c r="DY124" s="217"/>
      <c r="DZ124" s="217"/>
      <c r="EA124" s="217"/>
      <c r="EB124" s="217"/>
      <c r="EC124" s="217"/>
      <c r="ED124" s="217"/>
      <c r="EE124" s="217"/>
    </row>
    <row r="125" spans="1:135" s="5" customFormat="1" ht="15" customHeight="1" hidden="1">
      <c r="A125" s="210"/>
      <c r="B125" s="210"/>
      <c r="C125" s="210"/>
      <c r="D125" s="210"/>
      <c r="E125" s="210"/>
      <c r="F125" s="210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  <c r="CT125" s="211"/>
      <c r="CU125" s="211"/>
      <c r="CV125" s="211"/>
      <c r="CW125" s="211"/>
      <c r="CX125" s="211"/>
      <c r="CY125" s="211"/>
      <c r="CZ125" s="211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7"/>
      <c r="DU125" s="217"/>
      <c r="DV125" s="217"/>
      <c r="DW125" s="217"/>
      <c r="DX125" s="217"/>
      <c r="DY125" s="217"/>
      <c r="DZ125" s="217"/>
      <c r="EA125" s="217"/>
      <c r="EB125" s="217"/>
      <c r="EC125" s="217"/>
      <c r="ED125" s="217"/>
      <c r="EE125" s="217"/>
    </row>
    <row r="126" spans="1:135" s="5" customFormat="1" ht="15" customHeight="1" hidden="1">
      <c r="A126" s="210"/>
      <c r="B126" s="210"/>
      <c r="C126" s="210"/>
      <c r="D126" s="210"/>
      <c r="E126" s="210"/>
      <c r="F126" s="210"/>
      <c r="G126" s="248" t="s">
        <v>8</v>
      </c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9"/>
      <c r="AO126" s="211" t="s">
        <v>9</v>
      </c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 t="s">
        <v>9</v>
      </c>
      <c r="BF126" s="211"/>
      <c r="BG126" s="211"/>
      <c r="BH126" s="211"/>
      <c r="BI126" s="211"/>
      <c r="BJ126" s="211"/>
      <c r="BK126" s="211"/>
      <c r="BL126" s="211"/>
      <c r="BM126" s="211"/>
      <c r="BN126" s="211"/>
      <c r="BO126" s="211"/>
      <c r="BP126" s="211"/>
      <c r="BQ126" s="211"/>
      <c r="BR126" s="211"/>
      <c r="BS126" s="211"/>
      <c r="BT126" s="211"/>
      <c r="BU126" s="211" t="s">
        <v>9</v>
      </c>
      <c r="BV126" s="211"/>
      <c r="BW126" s="211"/>
      <c r="BX126" s="211"/>
      <c r="BY126" s="211"/>
      <c r="BZ126" s="211"/>
      <c r="CA126" s="211"/>
      <c r="CB126" s="211"/>
      <c r="CC126" s="211"/>
      <c r="CD126" s="211"/>
      <c r="CE126" s="211"/>
      <c r="CF126" s="211"/>
      <c r="CG126" s="211"/>
      <c r="CH126" s="211"/>
      <c r="CI126" s="211"/>
      <c r="CJ126" s="211"/>
      <c r="CK126" s="211"/>
      <c r="CL126" s="211"/>
      <c r="CM126" s="211"/>
      <c r="CN126" s="211"/>
      <c r="CO126" s="211"/>
      <c r="CP126" s="211"/>
      <c r="CQ126" s="211"/>
      <c r="CR126" s="211"/>
      <c r="CS126" s="211"/>
      <c r="CT126" s="211"/>
      <c r="CU126" s="211"/>
      <c r="CV126" s="211"/>
      <c r="CW126" s="211"/>
      <c r="CX126" s="211"/>
      <c r="CY126" s="211"/>
      <c r="CZ126" s="211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17"/>
      <c r="DX126" s="217"/>
      <c r="DY126" s="217"/>
      <c r="DZ126" s="217"/>
      <c r="EA126" s="217"/>
      <c r="EB126" s="217"/>
      <c r="EC126" s="217"/>
      <c r="ED126" s="217"/>
      <c r="EE126" s="217"/>
    </row>
    <row r="127" spans="1:135" s="2" customFormat="1" ht="12" customHeight="1" hidden="1">
      <c r="A127" s="249"/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49"/>
      <c r="BP127" s="249"/>
      <c r="BQ127" s="249"/>
      <c r="BR127" s="249"/>
      <c r="BS127" s="249"/>
      <c r="BT127" s="249"/>
      <c r="BU127" s="249"/>
      <c r="BV127" s="249"/>
      <c r="BW127" s="249"/>
      <c r="BX127" s="249"/>
      <c r="BY127" s="249"/>
      <c r="BZ127" s="249"/>
      <c r="CA127" s="249"/>
      <c r="CB127" s="249"/>
      <c r="CC127" s="249"/>
      <c r="CD127" s="249"/>
      <c r="CE127" s="249"/>
      <c r="CF127" s="249"/>
      <c r="CG127" s="249"/>
      <c r="CH127" s="249"/>
      <c r="CI127" s="249"/>
      <c r="CJ127" s="249"/>
      <c r="CK127" s="249"/>
      <c r="CL127" s="249"/>
      <c r="CM127" s="249"/>
      <c r="CN127" s="249"/>
      <c r="CO127" s="249"/>
      <c r="CP127" s="249"/>
      <c r="CQ127" s="249"/>
      <c r="CR127" s="249"/>
      <c r="CS127" s="249"/>
      <c r="CT127" s="249"/>
      <c r="CU127" s="249"/>
      <c r="CV127" s="249"/>
      <c r="CW127" s="249"/>
      <c r="CX127" s="249"/>
      <c r="CY127" s="249"/>
      <c r="CZ127" s="249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  <c r="DP127" s="217"/>
      <c r="DQ127" s="217"/>
      <c r="DR127" s="217"/>
      <c r="DS127" s="217"/>
      <c r="DT127" s="217"/>
      <c r="DU127" s="217"/>
      <c r="DV127" s="217"/>
      <c r="DW127" s="217"/>
      <c r="DX127" s="217"/>
      <c r="DY127" s="217"/>
      <c r="DZ127" s="217"/>
      <c r="EA127" s="217"/>
      <c r="EB127" s="217"/>
      <c r="EC127" s="217"/>
      <c r="ED127" s="217"/>
      <c r="EE127" s="217"/>
    </row>
    <row r="128" spans="1:135" s="6" customFormat="1" ht="15" hidden="1">
      <c r="A128" s="217" t="s">
        <v>203</v>
      </c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/>
      <c r="EA128" s="217"/>
      <c r="EB128" s="217"/>
      <c r="EC128" s="217"/>
      <c r="ED128" s="217"/>
      <c r="EE128" s="217"/>
    </row>
    <row r="129" spans="1:135" s="2" customFormat="1" ht="10.5" customHeight="1" hidden="1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  <c r="BZ129" s="233"/>
      <c r="CA129" s="233"/>
      <c r="CB129" s="233"/>
      <c r="CC129" s="233"/>
      <c r="CD129" s="233"/>
      <c r="CE129" s="233"/>
      <c r="CF129" s="233"/>
      <c r="CG129" s="233"/>
      <c r="CH129" s="233"/>
      <c r="CI129" s="233"/>
      <c r="CJ129" s="233"/>
      <c r="CK129" s="233"/>
      <c r="CL129" s="233"/>
      <c r="CM129" s="233"/>
      <c r="CN129" s="233"/>
      <c r="CO129" s="233"/>
      <c r="CP129" s="233"/>
      <c r="CQ129" s="233"/>
      <c r="CR129" s="233"/>
      <c r="CS129" s="233"/>
      <c r="CT129" s="233"/>
      <c r="CU129" s="233"/>
      <c r="CV129" s="233"/>
      <c r="CW129" s="233"/>
      <c r="CX129" s="233"/>
      <c r="CY129" s="233"/>
      <c r="CZ129" s="233"/>
      <c r="DA129" s="217"/>
      <c r="DB129" s="217"/>
      <c r="DC129" s="217"/>
      <c r="DD129" s="217"/>
      <c r="DE129" s="217"/>
      <c r="DF129" s="217"/>
      <c r="DG129" s="217"/>
      <c r="DH129" s="217"/>
      <c r="DI129" s="217"/>
      <c r="DJ129" s="217"/>
      <c r="DK129" s="217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7"/>
      <c r="DW129" s="217"/>
      <c r="DX129" s="217"/>
      <c r="DY129" s="217"/>
      <c r="DZ129" s="217"/>
      <c r="EA129" s="217"/>
      <c r="EB129" s="217"/>
      <c r="EC129" s="217"/>
      <c r="ED129" s="217"/>
      <c r="EE129" s="217"/>
    </row>
    <row r="130" spans="1:135" s="3" customFormat="1" ht="45" customHeight="1" hidden="1">
      <c r="A130" s="207" t="s">
        <v>0</v>
      </c>
      <c r="B130" s="208"/>
      <c r="C130" s="208"/>
      <c r="D130" s="208"/>
      <c r="E130" s="208"/>
      <c r="F130" s="209"/>
      <c r="G130" s="207" t="s">
        <v>48</v>
      </c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9"/>
      <c r="BC130" s="207" t="s">
        <v>66</v>
      </c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9"/>
      <c r="BS130" s="207" t="s">
        <v>68</v>
      </c>
      <c r="BT130" s="208"/>
      <c r="BU130" s="208"/>
      <c r="BV130" s="208"/>
      <c r="BW130" s="208"/>
      <c r="BX130" s="208"/>
      <c r="BY130" s="208"/>
      <c r="BZ130" s="208"/>
      <c r="CA130" s="208"/>
      <c r="CB130" s="208"/>
      <c r="CC130" s="208"/>
      <c r="CD130" s="208"/>
      <c r="CE130" s="208"/>
      <c r="CF130" s="208"/>
      <c r="CG130" s="208"/>
      <c r="CH130" s="209"/>
      <c r="CI130" s="207" t="s">
        <v>67</v>
      </c>
      <c r="CJ130" s="208"/>
      <c r="CK130" s="208"/>
      <c r="CL130" s="208"/>
      <c r="CM130" s="208"/>
      <c r="CN130" s="208"/>
      <c r="CO130" s="208"/>
      <c r="CP130" s="208"/>
      <c r="CQ130" s="208"/>
      <c r="CR130" s="208"/>
      <c r="CS130" s="208"/>
      <c r="CT130" s="208"/>
      <c r="CU130" s="208"/>
      <c r="CV130" s="208"/>
      <c r="CW130" s="208"/>
      <c r="CX130" s="208"/>
      <c r="CY130" s="208"/>
      <c r="CZ130" s="209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</row>
    <row r="131" spans="1:135" s="4" customFormat="1" ht="12.75" hidden="1">
      <c r="A131" s="212">
        <v>1</v>
      </c>
      <c r="B131" s="212"/>
      <c r="C131" s="212"/>
      <c r="D131" s="212"/>
      <c r="E131" s="212"/>
      <c r="F131" s="212"/>
      <c r="G131" s="212">
        <v>2</v>
      </c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>
        <v>4</v>
      </c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  <c r="BP131" s="212"/>
      <c r="BQ131" s="212"/>
      <c r="BR131" s="212"/>
      <c r="BS131" s="212">
        <v>5</v>
      </c>
      <c r="BT131" s="212"/>
      <c r="BU131" s="212"/>
      <c r="BV131" s="212"/>
      <c r="BW131" s="212"/>
      <c r="BX131" s="212"/>
      <c r="BY131" s="212"/>
      <c r="BZ131" s="212"/>
      <c r="CA131" s="212"/>
      <c r="CB131" s="212"/>
      <c r="CC131" s="212"/>
      <c r="CD131" s="212"/>
      <c r="CE131" s="212"/>
      <c r="CF131" s="212"/>
      <c r="CG131" s="212"/>
      <c r="CH131" s="212"/>
      <c r="CI131" s="212">
        <v>6</v>
      </c>
      <c r="CJ131" s="212"/>
      <c r="CK131" s="212"/>
      <c r="CL131" s="212"/>
      <c r="CM131" s="212"/>
      <c r="CN131" s="212"/>
      <c r="CO131" s="212"/>
      <c r="CP131" s="212"/>
      <c r="CQ131" s="212"/>
      <c r="CR131" s="212"/>
      <c r="CS131" s="212"/>
      <c r="CT131" s="212"/>
      <c r="CU131" s="212"/>
      <c r="CV131" s="212"/>
      <c r="CW131" s="212"/>
      <c r="CX131" s="212"/>
      <c r="CY131" s="212"/>
      <c r="CZ131" s="212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  <c r="DP131" s="217"/>
      <c r="DQ131" s="217"/>
      <c r="DR131" s="217"/>
      <c r="DS131" s="217"/>
      <c r="DT131" s="217"/>
      <c r="DU131" s="217"/>
      <c r="DV131" s="217"/>
      <c r="DW131" s="217"/>
      <c r="DX131" s="217"/>
      <c r="DY131" s="217"/>
      <c r="DZ131" s="217"/>
      <c r="EA131" s="217"/>
      <c r="EB131" s="217"/>
      <c r="EC131" s="217"/>
      <c r="ED131" s="217"/>
      <c r="EE131" s="217"/>
    </row>
    <row r="132" spans="1:135" s="5" customFormat="1" ht="15" customHeight="1" hidden="1">
      <c r="A132" s="210"/>
      <c r="B132" s="210"/>
      <c r="C132" s="210"/>
      <c r="D132" s="210"/>
      <c r="E132" s="210"/>
      <c r="F132" s="210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1"/>
      <c r="BD132" s="211"/>
      <c r="BE132" s="211"/>
      <c r="BF132" s="211"/>
      <c r="BG132" s="211"/>
      <c r="BH132" s="211"/>
      <c r="BI132" s="211"/>
      <c r="BJ132" s="211"/>
      <c r="BK132" s="211"/>
      <c r="BL132" s="21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211"/>
      <c r="CD132" s="211"/>
      <c r="CE132" s="211"/>
      <c r="CF132" s="211"/>
      <c r="CG132" s="211"/>
      <c r="CH132" s="211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6"/>
      <c r="CW132" s="216"/>
      <c r="CX132" s="216"/>
      <c r="CY132" s="216"/>
      <c r="CZ132" s="216"/>
      <c r="DA132" s="217"/>
      <c r="DB132" s="217"/>
      <c r="DC132" s="217"/>
      <c r="DD132" s="217"/>
      <c r="DE132" s="217"/>
      <c r="DF132" s="217"/>
      <c r="DG132" s="217"/>
      <c r="DH132" s="217"/>
      <c r="DI132" s="217"/>
      <c r="DJ132" s="217"/>
      <c r="DK132" s="217"/>
      <c r="DL132" s="217"/>
      <c r="DM132" s="217"/>
      <c r="DN132" s="217"/>
      <c r="DO132" s="217"/>
      <c r="DP132" s="217"/>
      <c r="DQ132" s="217"/>
      <c r="DR132" s="217"/>
      <c r="DS132" s="217"/>
      <c r="DT132" s="217"/>
      <c r="DU132" s="217"/>
      <c r="DV132" s="217"/>
      <c r="DW132" s="217"/>
      <c r="DX132" s="217"/>
      <c r="DY132" s="217"/>
      <c r="DZ132" s="217"/>
      <c r="EA132" s="217"/>
      <c r="EB132" s="217"/>
      <c r="EC132" s="217"/>
      <c r="ED132" s="217"/>
      <c r="EE132" s="217"/>
    </row>
    <row r="133" spans="1:135" s="5" customFormat="1" ht="15" customHeight="1" hidden="1">
      <c r="A133" s="210"/>
      <c r="B133" s="210"/>
      <c r="C133" s="210"/>
      <c r="D133" s="210"/>
      <c r="E133" s="210"/>
      <c r="F133" s="210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1"/>
      <c r="BD133" s="211"/>
      <c r="BE133" s="211"/>
      <c r="BF133" s="211"/>
      <c r="BG133" s="211"/>
      <c r="BH133" s="211"/>
      <c r="BI133" s="211"/>
      <c r="BJ133" s="211"/>
      <c r="BK133" s="211"/>
      <c r="BL133" s="21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211"/>
      <c r="CD133" s="211"/>
      <c r="CE133" s="211"/>
      <c r="CF133" s="211"/>
      <c r="CG133" s="211"/>
      <c r="CH133" s="211"/>
      <c r="CI133" s="216"/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6"/>
      <c r="CU133" s="216"/>
      <c r="CV133" s="216"/>
      <c r="CW133" s="216"/>
      <c r="CX133" s="216"/>
      <c r="CY133" s="216"/>
      <c r="CZ133" s="216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  <c r="DP133" s="217"/>
      <c r="DQ133" s="217"/>
      <c r="DR133" s="217"/>
      <c r="DS133" s="217"/>
      <c r="DT133" s="217"/>
      <c r="DU133" s="217"/>
      <c r="DV133" s="217"/>
      <c r="DW133" s="217"/>
      <c r="DX133" s="217"/>
      <c r="DY133" s="217"/>
      <c r="DZ133" s="217"/>
      <c r="EA133" s="217"/>
      <c r="EB133" s="217"/>
      <c r="EC133" s="217"/>
      <c r="ED133" s="217"/>
      <c r="EE133" s="217"/>
    </row>
    <row r="134" spans="1:135" s="5" customFormat="1" ht="15" customHeight="1" hidden="1">
      <c r="A134" s="210"/>
      <c r="B134" s="210"/>
      <c r="C134" s="210"/>
      <c r="D134" s="210"/>
      <c r="E134" s="210"/>
      <c r="F134" s="210"/>
      <c r="G134" s="218" t="s">
        <v>8</v>
      </c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9"/>
      <c r="BC134" s="211" t="s">
        <v>9</v>
      </c>
      <c r="BD134" s="211"/>
      <c r="BE134" s="211"/>
      <c r="BF134" s="211"/>
      <c r="BG134" s="211"/>
      <c r="BH134" s="211"/>
      <c r="BI134" s="211"/>
      <c r="BJ134" s="211"/>
      <c r="BK134" s="211"/>
      <c r="BL134" s="211"/>
      <c r="BM134" s="211"/>
      <c r="BN134" s="211"/>
      <c r="BO134" s="211"/>
      <c r="BP134" s="211"/>
      <c r="BQ134" s="211"/>
      <c r="BR134" s="211"/>
      <c r="BS134" s="211" t="s">
        <v>9</v>
      </c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211"/>
      <c r="CD134" s="211"/>
      <c r="CE134" s="211"/>
      <c r="CF134" s="211"/>
      <c r="CG134" s="211"/>
      <c r="CH134" s="211"/>
      <c r="CI134" s="211" t="s">
        <v>9</v>
      </c>
      <c r="CJ134" s="211"/>
      <c r="CK134" s="211"/>
      <c r="CL134" s="211"/>
      <c r="CM134" s="211"/>
      <c r="CN134" s="211"/>
      <c r="CO134" s="211"/>
      <c r="CP134" s="211"/>
      <c r="CQ134" s="211"/>
      <c r="CR134" s="211"/>
      <c r="CS134" s="211"/>
      <c r="CT134" s="211"/>
      <c r="CU134" s="211"/>
      <c r="CV134" s="211"/>
      <c r="CW134" s="211"/>
      <c r="CX134" s="211"/>
      <c r="CY134" s="211"/>
      <c r="CZ134" s="211"/>
      <c r="DA134" s="217"/>
      <c r="DB134" s="217"/>
      <c r="DC134" s="217"/>
      <c r="DD134" s="217"/>
      <c r="DE134" s="217"/>
      <c r="DF134" s="217"/>
      <c r="DG134" s="217"/>
      <c r="DH134" s="217"/>
      <c r="DI134" s="217"/>
      <c r="DJ134" s="217"/>
      <c r="DK134" s="217"/>
      <c r="DL134" s="217"/>
      <c r="DM134" s="217"/>
      <c r="DN134" s="217"/>
      <c r="DO134" s="217"/>
      <c r="DP134" s="217"/>
      <c r="DQ134" s="217"/>
      <c r="DR134" s="217"/>
      <c r="DS134" s="217"/>
      <c r="DT134" s="217"/>
      <c r="DU134" s="217"/>
      <c r="DV134" s="217"/>
      <c r="DW134" s="217"/>
      <c r="DX134" s="217"/>
      <c r="DY134" s="217"/>
      <c r="DZ134" s="217"/>
      <c r="EA134" s="217"/>
      <c r="EB134" s="217"/>
      <c r="EC134" s="217"/>
      <c r="ED134" s="217"/>
      <c r="EE134" s="217"/>
    </row>
    <row r="135" spans="1:135" s="5" customFormat="1" ht="15" customHeight="1" hidden="1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4"/>
      <c r="CR135" s="214"/>
      <c r="CS135" s="214"/>
      <c r="CT135" s="214"/>
      <c r="CU135" s="214"/>
      <c r="CV135" s="214"/>
      <c r="CW135" s="214"/>
      <c r="CX135" s="214"/>
      <c r="CY135" s="214"/>
      <c r="CZ135" s="214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  <c r="DP135" s="217"/>
      <c r="DQ135" s="217"/>
      <c r="DR135" s="217"/>
      <c r="DS135" s="217"/>
      <c r="DT135" s="217"/>
      <c r="DU135" s="217"/>
      <c r="DV135" s="217"/>
      <c r="DW135" s="217"/>
      <c r="DX135" s="217"/>
      <c r="DY135" s="217"/>
      <c r="DZ135" s="217"/>
      <c r="EA135" s="217"/>
      <c r="EB135" s="217"/>
      <c r="EC135" s="217"/>
      <c r="ED135" s="217"/>
      <c r="EE135" s="217"/>
    </row>
    <row r="136" spans="1:135" s="6" customFormat="1" ht="15" hidden="1">
      <c r="A136" s="217" t="s">
        <v>204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17"/>
      <c r="DA136" s="217"/>
      <c r="DB136" s="217"/>
      <c r="DC136" s="217"/>
      <c r="DD136" s="217"/>
      <c r="DE136" s="217"/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  <c r="DP136" s="217"/>
      <c r="DQ136" s="217"/>
      <c r="DR136" s="217"/>
      <c r="DS136" s="217"/>
      <c r="DT136" s="217"/>
      <c r="DU136" s="217"/>
      <c r="DV136" s="217"/>
      <c r="DW136" s="217"/>
      <c r="DX136" s="217"/>
      <c r="DY136" s="217"/>
      <c r="DZ136" s="217"/>
      <c r="EA136" s="217"/>
      <c r="EB136" s="217"/>
      <c r="EC136" s="217"/>
      <c r="ED136" s="217"/>
      <c r="EE136" s="217"/>
    </row>
    <row r="137" spans="1:135" s="2" customFormat="1" ht="10.5" customHeight="1" hidden="1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233"/>
      <c r="AJ137" s="233"/>
      <c r="AK137" s="233"/>
      <c r="AL137" s="233"/>
      <c r="AM137" s="233"/>
      <c r="AN137" s="233"/>
      <c r="AO137" s="233"/>
      <c r="AP137" s="233"/>
      <c r="AQ137" s="233"/>
      <c r="AR137" s="233"/>
      <c r="AS137" s="233"/>
      <c r="AT137" s="233"/>
      <c r="AU137" s="233"/>
      <c r="AV137" s="233"/>
      <c r="AW137" s="233"/>
      <c r="AX137" s="233"/>
      <c r="AY137" s="233"/>
      <c r="AZ137" s="233"/>
      <c r="BA137" s="233"/>
      <c r="BB137" s="233"/>
      <c r="BC137" s="233"/>
      <c r="BD137" s="233"/>
      <c r="BE137" s="233"/>
      <c r="BF137" s="233"/>
      <c r="BG137" s="233"/>
      <c r="BH137" s="233"/>
      <c r="BI137" s="233"/>
      <c r="BJ137" s="233"/>
      <c r="BK137" s="233"/>
      <c r="BL137" s="233"/>
      <c r="BM137" s="233"/>
      <c r="BN137" s="233"/>
      <c r="BO137" s="233"/>
      <c r="BP137" s="233"/>
      <c r="BQ137" s="233"/>
      <c r="BR137" s="233"/>
      <c r="BS137" s="233"/>
      <c r="BT137" s="233"/>
      <c r="BU137" s="233"/>
      <c r="BV137" s="233"/>
      <c r="BW137" s="233"/>
      <c r="BX137" s="233"/>
      <c r="BY137" s="233"/>
      <c r="BZ137" s="233"/>
      <c r="CA137" s="233"/>
      <c r="CB137" s="233"/>
      <c r="CC137" s="233"/>
      <c r="CD137" s="233"/>
      <c r="CE137" s="233"/>
      <c r="CF137" s="233"/>
      <c r="CG137" s="233"/>
      <c r="CH137" s="233"/>
      <c r="CI137" s="233"/>
      <c r="CJ137" s="233"/>
      <c r="CK137" s="233"/>
      <c r="CL137" s="233"/>
      <c r="CM137" s="233"/>
      <c r="CN137" s="233"/>
      <c r="CO137" s="233"/>
      <c r="CP137" s="233"/>
      <c r="CQ137" s="233"/>
      <c r="CR137" s="233"/>
      <c r="CS137" s="233"/>
      <c r="CT137" s="233"/>
      <c r="CU137" s="233"/>
      <c r="CV137" s="233"/>
      <c r="CW137" s="233"/>
      <c r="CX137" s="233"/>
      <c r="CY137" s="233"/>
      <c r="CZ137" s="233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  <c r="DP137" s="217"/>
      <c r="DQ137" s="217"/>
      <c r="DR137" s="217"/>
      <c r="DS137" s="217"/>
      <c r="DT137" s="217"/>
      <c r="DU137" s="217"/>
      <c r="DV137" s="217"/>
      <c r="DW137" s="217"/>
      <c r="DX137" s="217"/>
      <c r="DY137" s="217"/>
      <c r="DZ137" s="217"/>
      <c r="EA137" s="217"/>
      <c r="EB137" s="217"/>
      <c r="EC137" s="217"/>
      <c r="ED137" s="217"/>
      <c r="EE137" s="217"/>
    </row>
    <row r="138" spans="1:135" s="3" customFormat="1" ht="45" customHeight="1" hidden="1">
      <c r="A138" s="207" t="s">
        <v>0</v>
      </c>
      <c r="B138" s="208"/>
      <c r="C138" s="208"/>
      <c r="D138" s="208"/>
      <c r="E138" s="208"/>
      <c r="F138" s="209"/>
      <c r="G138" s="207" t="s">
        <v>14</v>
      </c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9"/>
      <c r="BC138" s="207" t="s">
        <v>69</v>
      </c>
      <c r="BD138" s="208"/>
      <c r="BE138" s="208"/>
      <c r="BF138" s="208"/>
      <c r="BG138" s="208"/>
      <c r="BH138" s="208"/>
      <c r="BI138" s="208"/>
      <c r="BJ138" s="208"/>
      <c r="BK138" s="208"/>
      <c r="BL138" s="208"/>
      <c r="BM138" s="208"/>
      <c r="BN138" s="208"/>
      <c r="BO138" s="208"/>
      <c r="BP138" s="208"/>
      <c r="BQ138" s="208"/>
      <c r="BR138" s="209"/>
      <c r="BS138" s="207" t="s">
        <v>70</v>
      </c>
      <c r="BT138" s="208"/>
      <c r="BU138" s="208"/>
      <c r="BV138" s="208"/>
      <c r="BW138" s="208"/>
      <c r="BX138" s="208"/>
      <c r="BY138" s="208"/>
      <c r="BZ138" s="208"/>
      <c r="CA138" s="208"/>
      <c r="CB138" s="208"/>
      <c r="CC138" s="208"/>
      <c r="CD138" s="208"/>
      <c r="CE138" s="208"/>
      <c r="CF138" s="208"/>
      <c r="CG138" s="208"/>
      <c r="CH138" s="209"/>
      <c r="CI138" s="207" t="s">
        <v>71</v>
      </c>
      <c r="CJ138" s="208"/>
      <c r="CK138" s="208"/>
      <c r="CL138" s="208"/>
      <c r="CM138" s="208"/>
      <c r="CN138" s="208"/>
      <c r="CO138" s="208"/>
      <c r="CP138" s="208"/>
      <c r="CQ138" s="208"/>
      <c r="CR138" s="208"/>
      <c r="CS138" s="208"/>
      <c r="CT138" s="208"/>
      <c r="CU138" s="208"/>
      <c r="CV138" s="208"/>
      <c r="CW138" s="208"/>
      <c r="CX138" s="208"/>
      <c r="CY138" s="208"/>
      <c r="CZ138" s="209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  <c r="DP138" s="217"/>
      <c r="DQ138" s="217"/>
      <c r="DR138" s="217"/>
      <c r="DS138" s="217"/>
      <c r="DT138" s="217"/>
      <c r="DU138" s="217"/>
      <c r="DV138" s="217"/>
      <c r="DW138" s="217"/>
      <c r="DX138" s="217"/>
      <c r="DY138" s="217"/>
      <c r="DZ138" s="217"/>
      <c r="EA138" s="217"/>
      <c r="EB138" s="217"/>
      <c r="EC138" s="217"/>
      <c r="ED138" s="217"/>
      <c r="EE138" s="217"/>
    </row>
    <row r="139" spans="1:135" s="4" customFormat="1" ht="12.75" hidden="1">
      <c r="A139" s="212">
        <v>1</v>
      </c>
      <c r="B139" s="212"/>
      <c r="C139" s="212"/>
      <c r="D139" s="212"/>
      <c r="E139" s="212"/>
      <c r="F139" s="212"/>
      <c r="G139" s="212">
        <v>2</v>
      </c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>
        <v>3</v>
      </c>
      <c r="BD139" s="212"/>
      <c r="BE139" s="212"/>
      <c r="BF139" s="212"/>
      <c r="BG139" s="212"/>
      <c r="BH139" s="212"/>
      <c r="BI139" s="212"/>
      <c r="BJ139" s="212"/>
      <c r="BK139" s="212"/>
      <c r="BL139" s="212"/>
      <c r="BM139" s="212"/>
      <c r="BN139" s="212"/>
      <c r="BO139" s="212"/>
      <c r="BP139" s="212"/>
      <c r="BQ139" s="212"/>
      <c r="BR139" s="212"/>
      <c r="BS139" s="212">
        <v>4</v>
      </c>
      <c r="BT139" s="212"/>
      <c r="BU139" s="212"/>
      <c r="BV139" s="212"/>
      <c r="BW139" s="212"/>
      <c r="BX139" s="212"/>
      <c r="BY139" s="212"/>
      <c r="BZ139" s="212"/>
      <c r="CA139" s="212"/>
      <c r="CB139" s="212"/>
      <c r="CC139" s="212"/>
      <c r="CD139" s="212"/>
      <c r="CE139" s="212"/>
      <c r="CF139" s="212"/>
      <c r="CG139" s="212"/>
      <c r="CH139" s="212"/>
      <c r="CI139" s="212">
        <v>5</v>
      </c>
      <c r="CJ139" s="212"/>
      <c r="CK139" s="212"/>
      <c r="CL139" s="212"/>
      <c r="CM139" s="212"/>
      <c r="CN139" s="212"/>
      <c r="CO139" s="212"/>
      <c r="CP139" s="212"/>
      <c r="CQ139" s="212"/>
      <c r="CR139" s="212"/>
      <c r="CS139" s="212"/>
      <c r="CT139" s="212"/>
      <c r="CU139" s="212"/>
      <c r="CV139" s="212"/>
      <c r="CW139" s="212"/>
      <c r="CX139" s="212"/>
      <c r="CY139" s="212"/>
      <c r="CZ139" s="212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  <c r="DP139" s="217"/>
      <c r="DQ139" s="217"/>
      <c r="DR139" s="217"/>
      <c r="DS139" s="217"/>
      <c r="DT139" s="217"/>
      <c r="DU139" s="217"/>
      <c r="DV139" s="217"/>
      <c r="DW139" s="217"/>
      <c r="DX139" s="217"/>
      <c r="DY139" s="217"/>
      <c r="DZ139" s="217"/>
      <c r="EA139" s="217"/>
      <c r="EB139" s="217"/>
      <c r="EC139" s="217"/>
      <c r="ED139" s="217"/>
      <c r="EE139" s="217"/>
    </row>
    <row r="140" spans="1:135" s="4" customFormat="1" ht="12.75" hidden="1">
      <c r="A140" s="210"/>
      <c r="B140" s="210"/>
      <c r="C140" s="210"/>
      <c r="D140" s="210"/>
      <c r="E140" s="210"/>
      <c r="F140" s="210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1"/>
      <c r="BD140" s="211"/>
      <c r="BE140" s="211"/>
      <c r="BF140" s="211"/>
      <c r="BG140" s="211"/>
      <c r="BH140" s="211"/>
      <c r="BI140" s="211"/>
      <c r="BJ140" s="211"/>
      <c r="BK140" s="211"/>
      <c r="BL140" s="21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211"/>
      <c r="CD140" s="211"/>
      <c r="CE140" s="211"/>
      <c r="CF140" s="211"/>
      <c r="CG140" s="211"/>
      <c r="CH140" s="211"/>
      <c r="CI140" s="216"/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6"/>
      <c r="CU140" s="216"/>
      <c r="CV140" s="216"/>
      <c r="CW140" s="216"/>
      <c r="CX140" s="216"/>
      <c r="CY140" s="216"/>
      <c r="CZ140" s="216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  <c r="DP140" s="217"/>
      <c r="DQ140" s="217"/>
      <c r="DR140" s="217"/>
      <c r="DS140" s="217"/>
      <c r="DT140" s="217"/>
      <c r="DU140" s="217"/>
      <c r="DV140" s="217"/>
      <c r="DW140" s="217"/>
      <c r="DX140" s="217"/>
      <c r="DY140" s="217"/>
      <c r="DZ140" s="217"/>
      <c r="EA140" s="217"/>
      <c r="EB140" s="217"/>
      <c r="EC140" s="217"/>
      <c r="ED140" s="217"/>
      <c r="EE140" s="217"/>
    </row>
    <row r="141" spans="1:135" s="4" customFormat="1" ht="12.75" hidden="1">
      <c r="A141" s="210"/>
      <c r="B141" s="210"/>
      <c r="C141" s="210"/>
      <c r="D141" s="210"/>
      <c r="E141" s="210"/>
      <c r="F141" s="210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1"/>
      <c r="BD141" s="211"/>
      <c r="BE141" s="211"/>
      <c r="BF141" s="211"/>
      <c r="BG141" s="211"/>
      <c r="BH141" s="211"/>
      <c r="BI141" s="211"/>
      <c r="BJ141" s="211"/>
      <c r="BK141" s="211"/>
      <c r="BL141" s="21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211"/>
      <c r="CD141" s="211"/>
      <c r="CE141" s="211"/>
      <c r="CF141" s="211"/>
      <c r="CG141" s="211"/>
      <c r="CH141" s="211"/>
      <c r="CI141" s="216"/>
      <c r="CJ141" s="216"/>
      <c r="CK141" s="216"/>
      <c r="CL141" s="216"/>
      <c r="CM141" s="216"/>
      <c r="CN141" s="216"/>
      <c r="CO141" s="216"/>
      <c r="CP141" s="216"/>
      <c r="CQ141" s="216"/>
      <c r="CR141" s="216"/>
      <c r="CS141" s="216"/>
      <c r="CT141" s="216"/>
      <c r="CU141" s="216"/>
      <c r="CV141" s="216"/>
      <c r="CW141" s="216"/>
      <c r="CX141" s="216"/>
      <c r="CY141" s="216"/>
      <c r="CZ141" s="216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  <c r="DP141" s="217"/>
      <c r="DQ141" s="217"/>
      <c r="DR141" s="217"/>
      <c r="DS141" s="217"/>
      <c r="DT141" s="217"/>
      <c r="DU141" s="217"/>
      <c r="DV141" s="217"/>
      <c r="DW141" s="217"/>
      <c r="DX141" s="217"/>
      <c r="DY141" s="217"/>
      <c r="DZ141" s="217"/>
      <c r="EA141" s="217"/>
      <c r="EB141" s="217"/>
      <c r="EC141" s="217"/>
      <c r="ED141" s="217"/>
      <c r="EE141" s="217"/>
    </row>
    <row r="142" spans="1:135" s="4" customFormat="1" ht="12.75" hidden="1">
      <c r="A142" s="210"/>
      <c r="B142" s="210"/>
      <c r="C142" s="210"/>
      <c r="D142" s="210"/>
      <c r="E142" s="210"/>
      <c r="F142" s="210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1"/>
      <c r="BD142" s="211"/>
      <c r="BE142" s="211"/>
      <c r="BF142" s="211"/>
      <c r="BG142" s="211"/>
      <c r="BH142" s="211"/>
      <c r="BI142" s="211"/>
      <c r="BJ142" s="211"/>
      <c r="BK142" s="211"/>
      <c r="BL142" s="21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211"/>
      <c r="CD142" s="211"/>
      <c r="CE142" s="211"/>
      <c r="CF142" s="211"/>
      <c r="CG142" s="211"/>
      <c r="CH142" s="211"/>
      <c r="CI142" s="216"/>
      <c r="CJ142" s="216"/>
      <c r="CK142" s="216"/>
      <c r="CL142" s="216"/>
      <c r="CM142" s="216"/>
      <c r="CN142" s="216"/>
      <c r="CO142" s="216"/>
      <c r="CP142" s="216"/>
      <c r="CQ142" s="216"/>
      <c r="CR142" s="216"/>
      <c r="CS142" s="216"/>
      <c r="CT142" s="216"/>
      <c r="CU142" s="216"/>
      <c r="CV142" s="216"/>
      <c r="CW142" s="216"/>
      <c r="CX142" s="216"/>
      <c r="CY142" s="216"/>
      <c r="CZ142" s="216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  <c r="DP142" s="217"/>
      <c r="DQ142" s="217"/>
      <c r="DR142" s="217"/>
      <c r="DS142" s="217"/>
      <c r="DT142" s="217"/>
      <c r="DU142" s="217"/>
      <c r="DV142" s="217"/>
      <c r="DW142" s="217"/>
      <c r="DX142" s="217"/>
      <c r="DY142" s="217"/>
      <c r="DZ142" s="217"/>
      <c r="EA142" s="217"/>
      <c r="EB142" s="217"/>
      <c r="EC142" s="217"/>
      <c r="ED142" s="217"/>
      <c r="EE142" s="217"/>
    </row>
    <row r="143" spans="1:135" s="4" customFormat="1" ht="12.75" hidden="1">
      <c r="A143" s="210"/>
      <c r="B143" s="210"/>
      <c r="C143" s="210"/>
      <c r="D143" s="210"/>
      <c r="E143" s="210"/>
      <c r="F143" s="210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1"/>
      <c r="BD143" s="211"/>
      <c r="BE143" s="211"/>
      <c r="BF143" s="211"/>
      <c r="BG143" s="211"/>
      <c r="BH143" s="211"/>
      <c r="BI143" s="211"/>
      <c r="BJ143" s="211"/>
      <c r="BK143" s="211"/>
      <c r="BL143" s="21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211"/>
      <c r="CD143" s="211"/>
      <c r="CE143" s="211"/>
      <c r="CF143" s="211"/>
      <c r="CG143" s="211"/>
      <c r="CH143" s="211"/>
      <c r="CI143" s="216"/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6"/>
      <c r="CU143" s="216"/>
      <c r="CV143" s="216"/>
      <c r="CW143" s="216"/>
      <c r="CX143" s="216"/>
      <c r="CY143" s="216"/>
      <c r="CZ143" s="216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</row>
    <row r="144" spans="1:135" s="5" customFormat="1" ht="15" customHeight="1" hidden="1">
      <c r="A144" s="210"/>
      <c r="B144" s="210"/>
      <c r="C144" s="210"/>
      <c r="D144" s="210"/>
      <c r="E144" s="210"/>
      <c r="F144" s="210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1"/>
      <c r="BD144" s="211"/>
      <c r="BE144" s="211"/>
      <c r="BF144" s="211"/>
      <c r="BG144" s="211"/>
      <c r="BH144" s="211"/>
      <c r="BI144" s="211"/>
      <c r="BJ144" s="211"/>
      <c r="BK144" s="211"/>
      <c r="BL144" s="21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6"/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6"/>
      <c r="CU144" s="216"/>
      <c r="CV144" s="216"/>
      <c r="CW144" s="216"/>
      <c r="CX144" s="216"/>
      <c r="CY144" s="216"/>
      <c r="CZ144" s="216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  <c r="DP144" s="217"/>
      <c r="DQ144" s="217"/>
      <c r="DR144" s="217"/>
      <c r="DS144" s="217"/>
      <c r="DT144" s="217"/>
      <c r="DU144" s="217"/>
      <c r="DV144" s="217"/>
      <c r="DW144" s="217"/>
      <c r="DX144" s="217"/>
      <c r="DY144" s="217"/>
      <c r="DZ144" s="217"/>
      <c r="EA144" s="217"/>
      <c r="EB144" s="217"/>
      <c r="EC144" s="217"/>
      <c r="ED144" s="217"/>
      <c r="EE144" s="217"/>
    </row>
    <row r="145" spans="1:135" s="5" customFormat="1" ht="15" customHeight="1" hidden="1">
      <c r="A145" s="210"/>
      <c r="B145" s="210"/>
      <c r="C145" s="210"/>
      <c r="D145" s="210"/>
      <c r="E145" s="210"/>
      <c r="F145" s="210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1"/>
      <c r="BD145" s="211"/>
      <c r="BE145" s="211"/>
      <c r="BF145" s="211"/>
      <c r="BG145" s="211"/>
      <c r="BH145" s="211"/>
      <c r="BI145" s="211"/>
      <c r="BJ145" s="211"/>
      <c r="BK145" s="211"/>
      <c r="BL145" s="21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</row>
    <row r="146" spans="1:135" s="5" customFormat="1" ht="15" customHeight="1" hidden="1">
      <c r="A146" s="210"/>
      <c r="B146" s="210"/>
      <c r="C146" s="210"/>
      <c r="D146" s="210"/>
      <c r="E146" s="210"/>
      <c r="F146" s="210"/>
      <c r="G146" s="218" t="s">
        <v>8</v>
      </c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9"/>
      <c r="BC146" s="211" t="s">
        <v>9</v>
      </c>
      <c r="BD146" s="211"/>
      <c r="BE146" s="211"/>
      <c r="BF146" s="211"/>
      <c r="BG146" s="211"/>
      <c r="BH146" s="211"/>
      <c r="BI146" s="211"/>
      <c r="BJ146" s="211"/>
      <c r="BK146" s="211"/>
      <c r="BL146" s="211"/>
      <c r="BM146" s="211"/>
      <c r="BN146" s="211"/>
      <c r="BO146" s="211"/>
      <c r="BP146" s="211"/>
      <c r="BQ146" s="211"/>
      <c r="BR146" s="211"/>
      <c r="BS146" s="211" t="s">
        <v>9</v>
      </c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11">
        <f>SUM(CI140:CI145)</f>
        <v>0</v>
      </c>
      <c r="CJ146" s="211"/>
      <c r="CK146" s="211"/>
      <c r="CL146" s="211"/>
      <c r="CM146" s="211"/>
      <c r="CN146" s="211"/>
      <c r="CO146" s="211"/>
      <c r="CP146" s="211"/>
      <c r="CQ146" s="211"/>
      <c r="CR146" s="211"/>
      <c r="CS146" s="211"/>
      <c r="CT146" s="211"/>
      <c r="CU146" s="211"/>
      <c r="CV146" s="211"/>
      <c r="CW146" s="211"/>
      <c r="CX146" s="211"/>
      <c r="CY146" s="211"/>
      <c r="CZ146" s="211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7"/>
      <c r="DR146" s="217"/>
      <c r="DS146" s="217"/>
      <c r="DT146" s="217"/>
      <c r="DU146" s="217"/>
      <c r="DV146" s="217"/>
      <c r="DW146" s="217"/>
      <c r="DX146" s="217"/>
      <c r="DY146" s="217"/>
      <c r="DZ146" s="217"/>
      <c r="EA146" s="217"/>
      <c r="EB146" s="217"/>
      <c r="EC146" s="217"/>
      <c r="ED146" s="217"/>
      <c r="EE146" s="217"/>
    </row>
    <row r="147" spans="1:135" s="5" customFormat="1" ht="15" customHeight="1" hidden="1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  <c r="BZ147" s="214"/>
      <c r="CA147" s="214"/>
      <c r="CB147" s="214"/>
      <c r="CC147" s="214"/>
      <c r="CD147" s="214"/>
      <c r="CE147" s="214"/>
      <c r="CF147" s="214"/>
      <c r="CG147" s="214"/>
      <c r="CH147" s="214"/>
      <c r="CI147" s="214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4"/>
      <c r="CT147" s="214"/>
      <c r="CU147" s="214"/>
      <c r="CV147" s="214"/>
      <c r="CW147" s="214"/>
      <c r="CX147" s="214"/>
      <c r="CY147" s="214"/>
      <c r="CZ147" s="214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  <c r="DP147" s="217"/>
      <c r="DQ147" s="217"/>
      <c r="DR147" s="217"/>
      <c r="DS147" s="217"/>
      <c r="DT147" s="217"/>
      <c r="DU147" s="217"/>
      <c r="DV147" s="217"/>
      <c r="DW147" s="217"/>
      <c r="DX147" s="217"/>
      <c r="DY147" s="217"/>
      <c r="DZ147" s="217"/>
      <c r="EA147" s="217"/>
      <c r="EB147" s="217"/>
      <c r="EC147" s="217"/>
      <c r="ED147" s="217"/>
      <c r="EE147" s="217"/>
    </row>
    <row r="148" spans="1:135" s="6" customFormat="1" ht="15" hidden="1">
      <c r="A148" s="217" t="s">
        <v>205</v>
      </c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7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  <c r="DP148" s="217"/>
      <c r="DQ148" s="217"/>
      <c r="DR148" s="217"/>
      <c r="DS148" s="217"/>
      <c r="DT148" s="217"/>
      <c r="DU148" s="217"/>
      <c r="DV148" s="217"/>
      <c r="DW148" s="217"/>
      <c r="DX148" s="217"/>
      <c r="DY148" s="217"/>
      <c r="DZ148" s="217"/>
      <c r="EA148" s="217"/>
      <c r="EB148" s="217"/>
      <c r="EC148" s="217"/>
      <c r="ED148" s="217"/>
      <c r="EE148" s="217"/>
    </row>
    <row r="149" spans="1:135" s="2" customFormat="1" ht="10.5" customHeight="1" hidden="1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3"/>
      <c r="BC149" s="233"/>
      <c r="BD149" s="233"/>
      <c r="BE149" s="233"/>
      <c r="BF149" s="233"/>
      <c r="BG149" s="233"/>
      <c r="BH149" s="233"/>
      <c r="BI149" s="233"/>
      <c r="BJ149" s="233"/>
      <c r="BK149" s="233"/>
      <c r="BL149" s="233"/>
      <c r="BM149" s="233"/>
      <c r="BN149" s="233"/>
      <c r="BO149" s="233"/>
      <c r="BP149" s="233"/>
      <c r="BQ149" s="233"/>
      <c r="BR149" s="233"/>
      <c r="BS149" s="233"/>
      <c r="BT149" s="233"/>
      <c r="BU149" s="233"/>
      <c r="BV149" s="233"/>
      <c r="BW149" s="233"/>
      <c r="BX149" s="233"/>
      <c r="BY149" s="233"/>
      <c r="BZ149" s="233"/>
      <c r="CA149" s="233"/>
      <c r="CB149" s="233"/>
      <c r="CC149" s="233"/>
      <c r="CD149" s="233"/>
      <c r="CE149" s="233"/>
      <c r="CF149" s="233"/>
      <c r="CG149" s="233"/>
      <c r="CH149" s="233"/>
      <c r="CI149" s="233"/>
      <c r="CJ149" s="233"/>
      <c r="CK149" s="233"/>
      <c r="CL149" s="233"/>
      <c r="CM149" s="233"/>
      <c r="CN149" s="233"/>
      <c r="CO149" s="233"/>
      <c r="CP149" s="233"/>
      <c r="CQ149" s="233"/>
      <c r="CR149" s="233"/>
      <c r="CS149" s="233"/>
      <c r="CT149" s="233"/>
      <c r="CU149" s="233"/>
      <c r="CV149" s="233"/>
      <c r="CW149" s="233"/>
      <c r="CX149" s="233"/>
      <c r="CY149" s="233"/>
      <c r="CZ149" s="233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  <c r="DP149" s="217"/>
      <c r="DQ149" s="217"/>
      <c r="DR149" s="217"/>
      <c r="DS149" s="217"/>
      <c r="DT149" s="217"/>
      <c r="DU149" s="217"/>
      <c r="DV149" s="217"/>
      <c r="DW149" s="217"/>
      <c r="DX149" s="217"/>
      <c r="DY149" s="217"/>
      <c r="DZ149" s="217"/>
      <c r="EA149" s="217"/>
      <c r="EB149" s="217"/>
      <c r="EC149" s="217"/>
      <c r="ED149" s="217"/>
      <c r="EE149" s="217"/>
    </row>
    <row r="150" spans="1:135" s="2" customFormat="1" ht="30" customHeight="1" hidden="1">
      <c r="A150" s="207" t="s">
        <v>0</v>
      </c>
      <c r="B150" s="208"/>
      <c r="C150" s="208"/>
      <c r="D150" s="208"/>
      <c r="E150" s="208"/>
      <c r="F150" s="209"/>
      <c r="G150" s="207" t="s">
        <v>14</v>
      </c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  <c r="BI150" s="208"/>
      <c r="BJ150" s="208"/>
      <c r="BK150" s="208"/>
      <c r="BL150" s="208"/>
      <c r="BM150" s="208"/>
      <c r="BN150" s="208"/>
      <c r="BO150" s="208"/>
      <c r="BP150" s="208"/>
      <c r="BQ150" s="208"/>
      <c r="BR150" s="209"/>
      <c r="BS150" s="207" t="s">
        <v>73</v>
      </c>
      <c r="BT150" s="208"/>
      <c r="BU150" s="208"/>
      <c r="BV150" s="208"/>
      <c r="BW150" s="208"/>
      <c r="BX150" s="208"/>
      <c r="BY150" s="208"/>
      <c r="BZ150" s="208"/>
      <c r="CA150" s="208"/>
      <c r="CB150" s="208"/>
      <c r="CC150" s="208"/>
      <c r="CD150" s="208"/>
      <c r="CE150" s="208"/>
      <c r="CF150" s="208"/>
      <c r="CG150" s="208"/>
      <c r="CH150" s="209"/>
      <c r="CI150" s="207" t="s">
        <v>74</v>
      </c>
      <c r="CJ150" s="208"/>
      <c r="CK150" s="208"/>
      <c r="CL150" s="208"/>
      <c r="CM150" s="208"/>
      <c r="CN150" s="208"/>
      <c r="CO150" s="208"/>
      <c r="CP150" s="208"/>
      <c r="CQ150" s="208"/>
      <c r="CR150" s="208"/>
      <c r="CS150" s="208"/>
      <c r="CT150" s="208"/>
      <c r="CU150" s="208"/>
      <c r="CV150" s="208"/>
      <c r="CW150" s="208"/>
      <c r="CX150" s="208"/>
      <c r="CY150" s="208"/>
      <c r="CZ150" s="209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  <c r="DP150" s="217"/>
      <c r="DQ150" s="217"/>
      <c r="DR150" s="217"/>
      <c r="DS150" s="217"/>
      <c r="DT150" s="217"/>
      <c r="DU150" s="217"/>
      <c r="DV150" s="217"/>
      <c r="DW150" s="217"/>
      <c r="DX150" s="217"/>
      <c r="DY150" s="217"/>
      <c r="DZ150" s="217"/>
      <c r="EA150" s="217"/>
      <c r="EB150" s="217"/>
      <c r="EC150" s="217"/>
      <c r="ED150" s="217"/>
      <c r="EE150" s="217"/>
    </row>
    <row r="151" spans="1:135" ht="12.75" hidden="1">
      <c r="A151" s="212">
        <v>1</v>
      </c>
      <c r="B151" s="212"/>
      <c r="C151" s="212"/>
      <c r="D151" s="212"/>
      <c r="E151" s="212"/>
      <c r="F151" s="212"/>
      <c r="G151" s="212">
        <v>2</v>
      </c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  <c r="BI151" s="212"/>
      <c r="BJ151" s="212"/>
      <c r="BK151" s="212"/>
      <c r="BL151" s="212"/>
      <c r="BM151" s="212"/>
      <c r="BN151" s="212"/>
      <c r="BO151" s="212"/>
      <c r="BP151" s="212"/>
      <c r="BQ151" s="212"/>
      <c r="BR151" s="212"/>
      <c r="BS151" s="212">
        <v>3</v>
      </c>
      <c r="BT151" s="212"/>
      <c r="BU151" s="212"/>
      <c r="BV151" s="212"/>
      <c r="BW151" s="212"/>
      <c r="BX151" s="212"/>
      <c r="BY151" s="212"/>
      <c r="BZ151" s="212"/>
      <c r="CA151" s="212"/>
      <c r="CB151" s="212"/>
      <c r="CC151" s="212"/>
      <c r="CD151" s="212"/>
      <c r="CE151" s="212"/>
      <c r="CF151" s="212"/>
      <c r="CG151" s="212"/>
      <c r="CH151" s="212"/>
      <c r="CI151" s="212">
        <v>4</v>
      </c>
      <c r="CJ151" s="212"/>
      <c r="CK151" s="212"/>
      <c r="CL151" s="212"/>
      <c r="CM151" s="212"/>
      <c r="CN151" s="212"/>
      <c r="CO151" s="212"/>
      <c r="CP151" s="212"/>
      <c r="CQ151" s="212"/>
      <c r="CR151" s="212"/>
      <c r="CS151" s="212"/>
      <c r="CT151" s="212"/>
      <c r="CU151" s="212"/>
      <c r="CV151" s="212"/>
      <c r="CW151" s="212"/>
      <c r="CX151" s="212"/>
      <c r="CY151" s="212"/>
      <c r="CZ151" s="212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  <c r="DP151" s="217"/>
      <c r="DQ151" s="217"/>
      <c r="DR151" s="217"/>
      <c r="DS151" s="217"/>
      <c r="DT151" s="217"/>
      <c r="DU151" s="217"/>
      <c r="DV151" s="217"/>
      <c r="DW151" s="217"/>
      <c r="DX151" s="217"/>
      <c r="DY151" s="217"/>
      <c r="DZ151" s="217"/>
      <c r="EA151" s="217"/>
      <c r="EB151" s="217"/>
      <c r="EC151" s="217"/>
      <c r="ED151" s="217"/>
      <c r="EE151" s="217"/>
    </row>
    <row r="152" spans="1:135" ht="12.75" hidden="1">
      <c r="A152" s="210"/>
      <c r="B152" s="210"/>
      <c r="C152" s="210"/>
      <c r="D152" s="210"/>
      <c r="E152" s="210"/>
      <c r="F152" s="210"/>
      <c r="G152" s="227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8"/>
      <c r="AZ152" s="228"/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8"/>
      <c r="BO152" s="228"/>
      <c r="BP152" s="228"/>
      <c r="BQ152" s="228"/>
      <c r="BR152" s="229"/>
      <c r="BS152" s="216"/>
      <c r="BT152" s="216"/>
      <c r="BU152" s="216"/>
      <c r="BV152" s="216"/>
      <c r="BW152" s="216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6"/>
      <c r="CJ152" s="216"/>
      <c r="CK152" s="216"/>
      <c r="CL152" s="216"/>
      <c r="CM152" s="216"/>
      <c r="CN152" s="216"/>
      <c r="CO152" s="216"/>
      <c r="CP152" s="216"/>
      <c r="CQ152" s="216"/>
      <c r="CR152" s="216"/>
      <c r="CS152" s="216"/>
      <c r="CT152" s="216"/>
      <c r="CU152" s="216"/>
      <c r="CV152" s="216"/>
      <c r="CW152" s="216"/>
      <c r="CX152" s="216"/>
      <c r="CY152" s="216"/>
      <c r="CZ152" s="216"/>
      <c r="DA152" s="217"/>
      <c r="DB152" s="217"/>
      <c r="DC152" s="217"/>
      <c r="DD152" s="217"/>
      <c r="DE152" s="217"/>
      <c r="DF152" s="217"/>
      <c r="DG152" s="217"/>
      <c r="DH152" s="217"/>
      <c r="DI152" s="217"/>
      <c r="DJ152" s="217"/>
      <c r="DK152" s="217"/>
      <c r="DL152" s="217"/>
      <c r="DM152" s="217"/>
      <c r="DN152" s="217"/>
      <c r="DO152" s="217"/>
      <c r="DP152" s="217"/>
      <c r="DQ152" s="217"/>
      <c r="DR152" s="217"/>
      <c r="DS152" s="217"/>
      <c r="DT152" s="217"/>
      <c r="DU152" s="217"/>
      <c r="DV152" s="217"/>
      <c r="DW152" s="217"/>
      <c r="DX152" s="217"/>
      <c r="DY152" s="217"/>
      <c r="DZ152" s="217"/>
      <c r="EA152" s="217"/>
      <c r="EB152" s="217"/>
      <c r="EC152" s="217"/>
      <c r="ED152" s="217"/>
      <c r="EE152" s="217"/>
    </row>
    <row r="153" spans="1:135" ht="12.75" hidden="1">
      <c r="A153" s="210"/>
      <c r="B153" s="210"/>
      <c r="C153" s="210"/>
      <c r="D153" s="210"/>
      <c r="E153" s="210"/>
      <c r="F153" s="210"/>
      <c r="G153" s="227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9"/>
      <c r="BS153" s="216"/>
      <c r="BT153" s="216"/>
      <c r="BU153" s="216"/>
      <c r="BV153" s="216"/>
      <c r="BW153" s="216"/>
      <c r="BX153" s="216"/>
      <c r="BY153" s="216"/>
      <c r="BZ153" s="216"/>
      <c r="CA153" s="216"/>
      <c r="CB153" s="216"/>
      <c r="CC153" s="216"/>
      <c r="CD153" s="216"/>
      <c r="CE153" s="216"/>
      <c r="CF153" s="216"/>
      <c r="CG153" s="216"/>
      <c r="CH153" s="216"/>
      <c r="CI153" s="216"/>
      <c r="CJ153" s="216"/>
      <c r="CK153" s="216"/>
      <c r="CL153" s="216"/>
      <c r="CM153" s="216"/>
      <c r="CN153" s="216"/>
      <c r="CO153" s="216"/>
      <c r="CP153" s="216"/>
      <c r="CQ153" s="216"/>
      <c r="CR153" s="216"/>
      <c r="CS153" s="216"/>
      <c r="CT153" s="216"/>
      <c r="CU153" s="216"/>
      <c r="CV153" s="216"/>
      <c r="CW153" s="216"/>
      <c r="CX153" s="216"/>
      <c r="CY153" s="216"/>
      <c r="CZ153" s="216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  <c r="DP153" s="217"/>
      <c r="DQ153" s="217"/>
      <c r="DR153" s="217"/>
      <c r="DS153" s="217"/>
      <c r="DT153" s="217"/>
      <c r="DU153" s="217"/>
      <c r="DV153" s="217"/>
      <c r="DW153" s="217"/>
      <c r="DX153" s="217"/>
      <c r="DY153" s="217"/>
      <c r="DZ153" s="217"/>
      <c r="EA153" s="217"/>
      <c r="EB153" s="217"/>
      <c r="EC153" s="217"/>
      <c r="ED153" s="217"/>
      <c r="EE153" s="217"/>
    </row>
    <row r="154" spans="1:135" ht="12.75" hidden="1">
      <c r="A154" s="210"/>
      <c r="B154" s="210"/>
      <c r="C154" s="210"/>
      <c r="D154" s="210"/>
      <c r="E154" s="210"/>
      <c r="F154" s="210"/>
      <c r="G154" s="227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9"/>
      <c r="BS154" s="216"/>
      <c r="BT154" s="216"/>
      <c r="BU154" s="216"/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6"/>
      <c r="CI154" s="216"/>
      <c r="CJ154" s="216"/>
      <c r="CK154" s="216"/>
      <c r="CL154" s="216"/>
      <c r="CM154" s="216"/>
      <c r="CN154" s="216"/>
      <c r="CO154" s="216"/>
      <c r="CP154" s="216"/>
      <c r="CQ154" s="216"/>
      <c r="CR154" s="216"/>
      <c r="CS154" s="216"/>
      <c r="CT154" s="216"/>
      <c r="CU154" s="216"/>
      <c r="CV154" s="216"/>
      <c r="CW154" s="216"/>
      <c r="CX154" s="216"/>
      <c r="CY154" s="216"/>
      <c r="CZ154" s="216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  <c r="DP154" s="217"/>
      <c r="DQ154" s="217"/>
      <c r="DR154" s="217"/>
      <c r="DS154" s="217"/>
      <c r="DT154" s="217"/>
      <c r="DU154" s="217"/>
      <c r="DV154" s="217"/>
      <c r="DW154" s="217"/>
      <c r="DX154" s="217"/>
      <c r="DY154" s="217"/>
      <c r="DZ154" s="217"/>
      <c r="EA154" s="217"/>
      <c r="EB154" s="217"/>
      <c r="EC154" s="217"/>
      <c r="ED154" s="217"/>
      <c r="EE154" s="217"/>
    </row>
    <row r="155" spans="1:135" ht="12.75" hidden="1">
      <c r="A155" s="210"/>
      <c r="B155" s="210"/>
      <c r="C155" s="210"/>
      <c r="D155" s="210"/>
      <c r="E155" s="210"/>
      <c r="F155" s="210"/>
      <c r="G155" s="227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Y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9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6"/>
      <c r="CI155" s="216"/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6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  <c r="DP155" s="217"/>
      <c r="DQ155" s="217"/>
      <c r="DR155" s="217"/>
      <c r="DS155" s="217"/>
      <c r="DT155" s="217"/>
      <c r="DU155" s="217"/>
      <c r="DV155" s="217"/>
      <c r="DW155" s="217"/>
      <c r="DX155" s="217"/>
      <c r="DY155" s="217"/>
      <c r="DZ155" s="217"/>
      <c r="EA155" s="217"/>
      <c r="EB155" s="217"/>
      <c r="EC155" s="217"/>
      <c r="ED155" s="217"/>
      <c r="EE155" s="217"/>
    </row>
    <row r="156" spans="1:135" ht="12.75" hidden="1">
      <c r="A156" s="210"/>
      <c r="B156" s="210"/>
      <c r="C156" s="210"/>
      <c r="D156" s="210"/>
      <c r="E156" s="210"/>
      <c r="F156" s="210"/>
      <c r="G156" s="227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9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6"/>
      <c r="CJ156" s="216"/>
      <c r="CK156" s="216"/>
      <c r="CL156" s="216"/>
      <c r="CM156" s="216"/>
      <c r="CN156" s="216"/>
      <c r="CO156" s="216"/>
      <c r="CP156" s="216"/>
      <c r="CQ156" s="216"/>
      <c r="CR156" s="216"/>
      <c r="CS156" s="216"/>
      <c r="CT156" s="216"/>
      <c r="CU156" s="216"/>
      <c r="CV156" s="216"/>
      <c r="CW156" s="216"/>
      <c r="CX156" s="216"/>
      <c r="CY156" s="216"/>
      <c r="CZ156" s="216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  <c r="DP156" s="217"/>
      <c r="DQ156" s="217"/>
      <c r="DR156" s="217"/>
      <c r="DS156" s="217"/>
      <c r="DT156" s="217"/>
      <c r="DU156" s="217"/>
      <c r="DV156" s="217"/>
      <c r="DW156" s="217"/>
      <c r="DX156" s="217"/>
      <c r="DY156" s="217"/>
      <c r="DZ156" s="217"/>
      <c r="EA156" s="217"/>
      <c r="EB156" s="217"/>
      <c r="EC156" s="217"/>
      <c r="ED156" s="217"/>
      <c r="EE156" s="217"/>
    </row>
    <row r="157" spans="1:135" ht="12.75" hidden="1">
      <c r="A157" s="210"/>
      <c r="B157" s="210"/>
      <c r="C157" s="210"/>
      <c r="D157" s="210"/>
      <c r="E157" s="210"/>
      <c r="F157" s="210"/>
      <c r="G157" s="227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9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16"/>
      <c r="CJ157" s="216"/>
      <c r="CK157" s="216"/>
      <c r="CL157" s="216"/>
      <c r="CM157" s="216"/>
      <c r="CN157" s="216"/>
      <c r="CO157" s="216"/>
      <c r="CP157" s="216"/>
      <c r="CQ157" s="216"/>
      <c r="CR157" s="216"/>
      <c r="CS157" s="216"/>
      <c r="CT157" s="216"/>
      <c r="CU157" s="216"/>
      <c r="CV157" s="216"/>
      <c r="CW157" s="216"/>
      <c r="CX157" s="216"/>
      <c r="CY157" s="216"/>
      <c r="CZ157" s="216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  <c r="DP157" s="217"/>
      <c r="DQ157" s="217"/>
      <c r="DR157" s="217"/>
      <c r="DS157" s="217"/>
      <c r="DT157" s="217"/>
      <c r="DU157" s="217"/>
      <c r="DV157" s="217"/>
      <c r="DW157" s="217"/>
      <c r="DX157" s="217"/>
      <c r="DY157" s="217"/>
      <c r="DZ157" s="217"/>
      <c r="EA157" s="217"/>
      <c r="EB157" s="217"/>
      <c r="EC157" s="217"/>
      <c r="ED157" s="217"/>
      <c r="EE157" s="217"/>
    </row>
    <row r="158" spans="1:135" ht="12.75" hidden="1">
      <c r="A158" s="210"/>
      <c r="B158" s="210"/>
      <c r="C158" s="210"/>
      <c r="D158" s="210"/>
      <c r="E158" s="210"/>
      <c r="F158" s="210"/>
      <c r="G158" s="227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9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  <c r="DP158" s="217"/>
      <c r="DQ158" s="217"/>
      <c r="DR158" s="217"/>
      <c r="DS158" s="217"/>
      <c r="DT158" s="217"/>
      <c r="DU158" s="217"/>
      <c r="DV158" s="217"/>
      <c r="DW158" s="217"/>
      <c r="DX158" s="217"/>
      <c r="DY158" s="217"/>
      <c r="DZ158" s="217"/>
      <c r="EA158" s="217"/>
      <c r="EB158" s="217"/>
      <c r="EC158" s="217"/>
      <c r="ED158" s="217"/>
      <c r="EE158" s="217"/>
    </row>
    <row r="159" spans="1:135" ht="12.75" hidden="1">
      <c r="A159" s="210"/>
      <c r="B159" s="210"/>
      <c r="C159" s="210"/>
      <c r="D159" s="210"/>
      <c r="E159" s="210"/>
      <c r="F159" s="210"/>
      <c r="G159" s="227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9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7"/>
      <c r="DB159" s="217"/>
      <c r="DC159" s="217"/>
      <c r="DD159" s="217"/>
      <c r="DE159" s="217"/>
      <c r="DF159" s="217"/>
      <c r="DG159" s="217"/>
      <c r="DH159" s="217"/>
      <c r="DI159" s="217"/>
      <c r="DJ159" s="217"/>
      <c r="DK159" s="217"/>
      <c r="DL159" s="217"/>
      <c r="DM159" s="217"/>
      <c r="DN159" s="217"/>
      <c r="DO159" s="217"/>
      <c r="DP159" s="217"/>
      <c r="DQ159" s="217"/>
      <c r="DR159" s="217"/>
      <c r="DS159" s="217"/>
      <c r="DT159" s="217"/>
      <c r="DU159" s="217"/>
      <c r="DV159" s="217"/>
      <c r="DW159" s="217"/>
      <c r="DX159" s="217"/>
      <c r="DY159" s="217"/>
      <c r="DZ159" s="217"/>
      <c r="EA159" s="217"/>
      <c r="EB159" s="217"/>
      <c r="EC159" s="217"/>
      <c r="ED159" s="217"/>
      <c r="EE159" s="217"/>
    </row>
    <row r="160" spans="1:135" s="2" customFormat="1" ht="15" customHeight="1" hidden="1">
      <c r="A160" s="210"/>
      <c r="B160" s="210"/>
      <c r="C160" s="210"/>
      <c r="D160" s="210"/>
      <c r="E160" s="210"/>
      <c r="F160" s="210"/>
      <c r="G160" s="227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9"/>
      <c r="BS160" s="216"/>
      <c r="BT160" s="216"/>
      <c r="BU160" s="216"/>
      <c r="BV160" s="216"/>
      <c r="BW160" s="216"/>
      <c r="BX160" s="216"/>
      <c r="BY160" s="216"/>
      <c r="BZ160" s="216"/>
      <c r="CA160" s="216"/>
      <c r="CB160" s="216"/>
      <c r="CC160" s="216"/>
      <c r="CD160" s="216"/>
      <c r="CE160" s="216"/>
      <c r="CF160" s="216"/>
      <c r="CG160" s="216"/>
      <c r="CH160" s="216"/>
      <c r="CI160" s="216"/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6"/>
      <c r="CU160" s="216"/>
      <c r="CV160" s="216"/>
      <c r="CW160" s="216"/>
      <c r="CX160" s="216"/>
      <c r="CY160" s="216"/>
      <c r="CZ160" s="216"/>
      <c r="DA160" s="217"/>
      <c r="DB160" s="217"/>
      <c r="DC160" s="217"/>
      <c r="DD160" s="217"/>
      <c r="DE160" s="217"/>
      <c r="DF160" s="217"/>
      <c r="DG160" s="217"/>
      <c r="DH160" s="217"/>
      <c r="DI160" s="217"/>
      <c r="DJ160" s="217"/>
      <c r="DK160" s="217"/>
      <c r="DL160" s="217"/>
      <c r="DM160" s="217"/>
      <c r="DN160" s="217"/>
      <c r="DO160" s="217"/>
      <c r="DP160" s="217"/>
      <c r="DQ160" s="217"/>
      <c r="DR160" s="217"/>
      <c r="DS160" s="217"/>
      <c r="DT160" s="217"/>
      <c r="DU160" s="217"/>
      <c r="DV160" s="217"/>
      <c r="DW160" s="217"/>
      <c r="DX160" s="217"/>
      <c r="DY160" s="217"/>
      <c r="DZ160" s="217"/>
      <c r="EA160" s="217"/>
      <c r="EB160" s="217"/>
      <c r="EC160" s="217"/>
      <c r="ED160" s="217"/>
      <c r="EE160" s="217"/>
    </row>
    <row r="161" spans="1:135" s="2" customFormat="1" ht="15" customHeight="1" hidden="1">
      <c r="A161" s="210"/>
      <c r="B161" s="210"/>
      <c r="C161" s="210"/>
      <c r="D161" s="210"/>
      <c r="E161" s="210"/>
      <c r="F161" s="210"/>
      <c r="G161" s="227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9"/>
      <c r="BS161" s="216"/>
      <c r="BT161" s="216"/>
      <c r="BU161" s="216"/>
      <c r="BV161" s="216"/>
      <c r="BW161" s="216"/>
      <c r="BX161" s="216"/>
      <c r="BY161" s="216"/>
      <c r="BZ161" s="216"/>
      <c r="CA161" s="216"/>
      <c r="CB161" s="216"/>
      <c r="CC161" s="216"/>
      <c r="CD161" s="216"/>
      <c r="CE161" s="216"/>
      <c r="CF161" s="216"/>
      <c r="CG161" s="216"/>
      <c r="CH161" s="216"/>
      <c r="CI161" s="216"/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6"/>
      <c r="CU161" s="216"/>
      <c r="CV161" s="216"/>
      <c r="CW161" s="216"/>
      <c r="CX161" s="216"/>
      <c r="CY161" s="216"/>
      <c r="CZ161" s="216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  <c r="DP161" s="217"/>
      <c r="DQ161" s="217"/>
      <c r="DR161" s="217"/>
      <c r="DS161" s="217"/>
      <c r="DT161" s="217"/>
      <c r="DU161" s="217"/>
      <c r="DV161" s="217"/>
      <c r="DW161" s="217"/>
      <c r="DX161" s="217"/>
      <c r="DY161" s="217"/>
      <c r="DZ161" s="217"/>
      <c r="EA161" s="217"/>
      <c r="EB161" s="217"/>
      <c r="EC161" s="217"/>
      <c r="ED161" s="217"/>
      <c r="EE161" s="217"/>
    </row>
    <row r="162" spans="1:135" s="2" customFormat="1" ht="15" customHeight="1" hidden="1">
      <c r="A162" s="210"/>
      <c r="B162" s="210"/>
      <c r="C162" s="210"/>
      <c r="D162" s="210"/>
      <c r="E162" s="210"/>
      <c r="F162" s="210"/>
      <c r="G162" s="289" t="s">
        <v>8</v>
      </c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1"/>
      <c r="BS162" s="211" t="s">
        <v>9</v>
      </c>
      <c r="BT162" s="211"/>
      <c r="BU162" s="211"/>
      <c r="BV162" s="211"/>
      <c r="BW162" s="211"/>
      <c r="BX162" s="211"/>
      <c r="BY162" s="211"/>
      <c r="BZ162" s="211"/>
      <c r="CA162" s="211"/>
      <c r="CB162" s="211"/>
      <c r="CC162" s="211"/>
      <c r="CD162" s="211"/>
      <c r="CE162" s="211"/>
      <c r="CF162" s="211"/>
      <c r="CG162" s="211"/>
      <c r="CH162" s="211"/>
      <c r="CI162" s="211">
        <f>SUM(CI152:CI161)</f>
        <v>0</v>
      </c>
      <c r="CJ162" s="211"/>
      <c r="CK162" s="211"/>
      <c r="CL162" s="211"/>
      <c r="CM162" s="211"/>
      <c r="CN162" s="211"/>
      <c r="CO162" s="211"/>
      <c r="CP162" s="211"/>
      <c r="CQ162" s="211"/>
      <c r="CR162" s="211"/>
      <c r="CS162" s="211"/>
      <c r="CT162" s="211"/>
      <c r="CU162" s="211"/>
      <c r="CV162" s="211"/>
      <c r="CW162" s="211"/>
      <c r="CX162" s="211"/>
      <c r="CY162" s="211"/>
      <c r="CZ162" s="211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  <c r="DP162" s="217"/>
      <c r="DQ162" s="217"/>
      <c r="DR162" s="217"/>
      <c r="DS162" s="217"/>
      <c r="DT162" s="217"/>
      <c r="DU162" s="217"/>
      <c r="DV162" s="217"/>
      <c r="DW162" s="217"/>
      <c r="DX162" s="217"/>
      <c r="DY162" s="217"/>
      <c r="DZ162" s="217"/>
      <c r="EA162" s="217"/>
      <c r="EB162" s="217"/>
      <c r="EC162" s="217"/>
      <c r="ED162" s="217"/>
      <c r="EE162" s="217"/>
    </row>
    <row r="163" spans="1:135" s="2" customFormat="1" ht="12.75" customHeight="1" hidden="1">
      <c r="A163" s="214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  <c r="BI163" s="214"/>
      <c r="BJ163" s="214"/>
      <c r="BK163" s="214"/>
      <c r="BL163" s="214"/>
      <c r="BM163" s="214"/>
      <c r="BN163" s="214"/>
      <c r="BO163" s="214"/>
      <c r="BP163" s="214"/>
      <c r="BQ163" s="214"/>
      <c r="BR163" s="214"/>
      <c r="BS163" s="214"/>
      <c r="BT163" s="214"/>
      <c r="BU163" s="214"/>
      <c r="BV163" s="214"/>
      <c r="BW163" s="214"/>
      <c r="BX163" s="214"/>
      <c r="BY163" s="214"/>
      <c r="BZ163" s="214"/>
      <c r="CA163" s="214"/>
      <c r="CB163" s="214"/>
      <c r="CC163" s="214"/>
      <c r="CD163" s="214"/>
      <c r="CE163" s="214"/>
      <c r="CF163" s="214"/>
      <c r="CG163" s="214"/>
      <c r="CH163" s="214"/>
      <c r="CI163" s="214"/>
      <c r="CJ163" s="214"/>
      <c r="CK163" s="214"/>
      <c r="CL163" s="214"/>
      <c r="CM163" s="214"/>
      <c r="CN163" s="214"/>
      <c r="CO163" s="214"/>
      <c r="CP163" s="214"/>
      <c r="CQ163" s="214"/>
      <c r="CR163" s="214"/>
      <c r="CS163" s="214"/>
      <c r="CT163" s="214"/>
      <c r="CU163" s="214"/>
      <c r="CV163" s="214"/>
      <c r="CW163" s="214"/>
      <c r="CX163" s="214"/>
      <c r="CY163" s="214"/>
      <c r="CZ163" s="214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  <c r="DP163" s="217"/>
      <c r="DQ163" s="217"/>
      <c r="DR163" s="217"/>
      <c r="DS163" s="217"/>
      <c r="DT163" s="217"/>
      <c r="DU163" s="217"/>
      <c r="DV163" s="217"/>
      <c r="DW163" s="217"/>
      <c r="DX163" s="217"/>
      <c r="DY163" s="217"/>
      <c r="DZ163" s="217"/>
      <c r="EA163" s="217"/>
      <c r="EB163" s="217"/>
      <c r="EC163" s="217"/>
      <c r="ED163" s="217"/>
      <c r="EE163" s="217"/>
    </row>
    <row r="164" spans="1:135" s="2" customFormat="1" ht="29.25" customHeight="1" hidden="1">
      <c r="A164" s="220" t="s">
        <v>51</v>
      </c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  <c r="BZ164" s="220"/>
      <c r="CA164" s="220"/>
      <c r="CB164" s="220"/>
      <c r="CC164" s="220"/>
      <c r="CD164" s="220"/>
      <c r="CE164" s="220"/>
      <c r="CF164" s="220"/>
      <c r="CG164" s="220"/>
      <c r="CH164" s="220"/>
      <c r="CI164" s="220"/>
      <c r="CJ164" s="220"/>
      <c r="CK164" s="220"/>
      <c r="CL164" s="220"/>
      <c r="CM164" s="220"/>
      <c r="CN164" s="220"/>
      <c r="CO164" s="220"/>
      <c r="CP164" s="220"/>
      <c r="CQ164" s="220"/>
      <c r="CR164" s="220"/>
      <c r="CS164" s="220"/>
      <c r="CT164" s="220"/>
      <c r="CU164" s="220"/>
      <c r="CV164" s="220"/>
      <c r="CW164" s="220"/>
      <c r="CX164" s="220"/>
      <c r="CY164" s="220"/>
      <c r="CZ164" s="220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  <c r="DP164" s="217"/>
      <c r="DQ164" s="217"/>
      <c r="DR164" s="217"/>
      <c r="DS164" s="217"/>
      <c r="DT164" s="217"/>
      <c r="DU164" s="217"/>
      <c r="DV164" s="217"/>
      <c r="DW164" s="217"/>
      <c r="DX164" s="217"/>
      <c r="DY164" s="217"/>
      <c r="DZ164" s="217"/>
      <c r="EA164" s="217"/>
      <c r="EB164" s="217"/>
      <c r="EC164" s="217"/>
      <c r="ED164" s="217"/>
      <c r="EE164" s="217"/>
    </row>
    <row r="165" spans="1:135" s="2" customFormat="1" ht="20.25" customHeight="1" hidden="1">
      <c r="A165" s="260" t="s">
        <v>262</v>
      </c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/>
      <c r="AS165" s="260"/>
      <c r="AT165" s="260"/>
      <c r="AU165" s="260"/>
      <c r="AV165" s="260"/>
      <c r="AW165" s="260"/>
      <c r="AX165" s="260"/>
      <c r="AY165" s="260"/>
      <c r="AZ165" s="260"/>
      <c r="BA165" s="260"/>
      <c r="BB165" s="260"/>
      <c r="BC165" s="260"/>
      <c r="BD165" s="260"/>
      <c r="BE165" s="260"/>
      <c r="BF165" s="260"/>
      <c r="BG165" s="260"/>
      <c r="BH165" s="260"/>
      <c r="BI165" s="260"/>
      <c r="BJ165" s="260"/>
      <c r="BK165" s="260"/>
      <c r="BL165" s="260"/>
      <c r="BM165" s="260"/>
      <c r="BN165" s="260"/>
      <c r="BO165" s="260"/>
      <c r="BP165" s="260"/>
      <c r="BQ165" s="260"/>
      <c r="BR165" s="260"/>
      <c r="BS165" s="260"/>
      <c r="BT165" s="260"/>
      <c r="BU165" s="260"/>
      <c r="BV165" s="260"/>
      <c r="BW165" s="260"/>
      <c r="BX165" s="260"/>
      <c r="BY165" s="260"/>
      <c r="BZ165" s="260"/>
      <c r="CA165" s="260"/>
      <c r="CB165" s="260"/>
      <c r="CC165" s="260"/>
      <c r="CD165" s="260"/>
      <c r="CE165" s="260"/>
      <c r="CF165" s="260"/>
      <c r="CG165" s="260"/>
      <c r="CH165" s="260"/>
      <c r="CI165" s="260"/>
      <c r="CJ165" s="260"/>
      <c r="CK165" s="260"/>
      <c r="CL165" s="260"/>
      <c r="CM165" s="260"/>
      <c r="CN165" s="260"/>
      <c r="CO165" s="260"/>
      <c r="CP165" s="260"/>
      <c r="CQ165" s="260"/>
      <c r="CR165" s="260"/>
      <c r="CS165" s="260"/>
      <c r="CT165" s="260"/>
      <c r="CU165" s="260"/>
      <c r="CV165" s="260"/>
      <c r="CW165" s="260"/>
      <c r="CX165" s="260"/>
      <c r="CY165" s="260"/>
      <c r="CZ165" s="260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  <c r="DP165" s="217"/>
      <c r="DQ165" s="217"/>
      <c r="DR165" s="217"/>
      <c r="DS165" s="217"/>
      <c r="DT165" s="217"/>
      <c r="DU165" s="217"/>
      <c r="DV165" s="217"/>
      <c r="DW165" s="217"/>
      <c r="DX165" s="217"/>
      <c r="DY165" s="217"/>
      <c r="DZ165" s="217"/>
      <c r="EA165" s="217"/>
      <c r="EB165" s="217"/>
      <c r="EC165" s="217"/>
      <c r="ED165" s="217"/>
      <c r="EE165" s="217"/>
    </row>
    <row r="166" spans="1:135" s="2" customFormat="1" ht="0.75" customHeight="1" hidden="1">
      <c r="A166" s="260" t="s">
        <v>11</v>
      </c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305" t="s">
        <v>260</v>
      </c>
      <c r="Z166" s="305"/>
      <c r="AA166" s="305"/>
      <c r="AB166" s="305"/>
      <c r="AC166" s="305"/>
      <c r="AD166" s="305"/>
      <c r="AE166" s="305"/>
      <c r="AF166" s="305"/>
      <c r="AG166" s="305"/>
      <c r="AH166" s="305"/>
      <c r="AI166" s="305"/>
      <c r="AJ166" s="305"/>
      <c r="AK166" s="305"/>
      <c r="AL166" s="305"/>
      <c r="AM166" s="305"/>
      <c r="AN166" s="305"/>
      <c r="AO166" s="305"/>
      <c r="AP166" s="305"/>
      <c r="AQ166" s="305"/>
      <c r="AR166" s="305"/>
      <c r="AS166" s="305"/>
      <c r="AT166" s="305"/>
      <c r="AU166" s="305"/>
      <c r="AV166" s="305"/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5"/>
      <c r="CC166" s="305"/>
      <c r="CD166" s="305"/>
      <c r="CE166" s="305"/>
      <c r="CF166" s="305"/>
      <c r="CG166" s="305"/>
      <c r="CH166" s="305"/>
      <c r="CI166" s="305"/>
      <c r="CJ166" s="305"/>
      <c r="CK166" s="305"/>
      <c r="CL166" s="305"/>
      <c r="CM166" s="305"/>
      <c r="CN166" s="305"/>
      <c r="CO166" s="305"/>
      <c r="CP166" s="305"/>
      <c r="CQ166" s="305"/>
      <c r="CR166" s="305"/>
      <c r="CS166" s="305"/>
      <c r="CT166" s="305"/>
      <c r="CU166" s="305"/>
      <c r="CV166" s="305"/>
      <c r="CW166" s="305"/>
      <c r="CX166" s="305"/>
      <c r="CY166" s="305"/>
      <c r="CZ166" s="305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  <c r="DP166" s="217"/>
      <c r="DQ166" s="217"/>
      <c r="DR166" s="217"/>
      <c r="DS166" s="217"/>
      <c r="DT166" s="217"/>
      <c r="DU166" s="217"/>
      <c r="DV166" s="217"/>
      <c r="DW166" s="217"/>
      <c r="DX166" s="217"/>
      <c r="DY166" s="217"/>
      <c r="DZ166" s="217"/>
      <c r="EA166" s="217"/>
      <c r="EB166" s="217"/>
      <c r="EC166" s="217"/>
      <c r="ED166" s="217"/>
      <c r="EE166" s="217"/>
    </row>
    <row r="167" spans="1:135" s="2" customFormat="1" ht="15" customHeight="1" hidden="1">
      <c r="A167" s="259"/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59"/>
      <c r="AF167" s="259"/>
      <c r="AG167" s="259"/>
      <c r="AH167" s="259"/>
      <c r="AI167" s="259"/>
      <c r="AJ167" s="259"/>
      <c r="AK167" s="259"/>
      <c r="AL167" s="259"/>
      <c r="AM167" s="259"/>
      <c r="AN167" s="259"/>
      <c r="AO167" s="259"/>
      <c r="AP167" s="259"/>
      <c r="AQ167" s="259"/>
      <c r="AR167" s="259"/>
      <c r="AS167" s="259"/>
      <c r="AT167" s="259"/>
      <c r="AU167" s="259"/>
      <c r="AV167" s="259"/>
      <c r="AW167" s="259"/>
      <c r="AX167" s="259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  <c r="BQ167" s="259"/>
      <c r="BR167" s="259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  <c r="DP167" s="217"/>
      <c r="DQ167" s="217"/>
      <c r="DR167" s="217"/>
      <c r="DS167" s="217"/>
      <c r="DT167" s="217"/>
      <c r="DU167" s="217"/>
      <c r="DV167" s="217"/>
      <c r="DW167" s="217"/>
      <c r="DX167" s="217"/>
      <c r="DY167" s="217"/>
      <c r="DZ167" s="217"/>
      <c r="EA167" s="217"/>
      <c r="EB167" s="217"/>
      <c r="EC167" s="217"/>
      <c r="ED167" s="217"/>
      <c r="EE167" s="217"/>
    </row>
    <row r="168" spans="1:135" s="2" customFormat="1" ht="56.25" customHeight="1" hidden="1">
      <c r="A168" s="207" t="s">
        <v>0</v>
      </c>
      <c r="B168" s="208"/>
      <c r="C168" s="208"/>
      <c r="D168" s="208"/>
      <c r="E168" s="208"/>
      <c r="F168" s="209"/>
      <c r="G168" s="207" t="s">
        <v>14</v>
      </c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209"/>
      <c r="BC168" s="207" t="s">
        <v>52</v>
      </c>
      <c r="BD168" s="208"/>
      <c r="BE168" s="208"/>
      <c r="BF168" s="208"/>
      <c r="BG168" s="208"/>
      <c r="BH168" s="208"/>
      <c r="BI168" s="208"/>
      <c r="BJ168" s="208"/>
      <c r="BK168" s="208"/>
      <c r="BL168" s="208"/>
      <c r="BM168" s="208"/>
      <c r="BN168" s="208"/>
      <c r="BO168" s="208"/>
      <c r="BP168" s="208"/>
      <c r="BQ168" s="208"/>
      <c r="BR168" s="209"/>
      <c r="BS168" s="207" t="s">
        <v>53</v>
      </c>
      <c r="BT168" s="208"/>
      <c r="BU168" s="208"/>
      <c r="BV168" s="208"/>
      <c r="BW168" s="208"/>
      <c r="BX168" s="208"/>
      <c r="BY168" s="208"/>
      <c r="BZ168" s="208"/>
      <c r="CA168" s="208"/>
      <c r="CB168" s="208"/>
      <c r="CC168" s="209"/>
      <c r="CD168" s="207" t="s">
        <v>77</v>
      </c>
      <c r="CE168" s="208"/>
      <c r="CF168" s="208"/>
      <c r="CG168" s="208"/>
      <c r="CH168" s="208"/>
      <c r="CI168" s="208"/>
      <c r="CJ168" s="208"/>
      <c r="CK168" s="208"/>
      <c r="CL168" s="208"/>
      <c r="CM168" s="208"/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8"/>
      <c r="CY168" s="208"/>
      <c r="CZ168" s="209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  <c r="DP168" s="217"/>
      <c r="DQ168" s="217"/>
      <c r="DR168" s="217"/>
      <c r="DS168" s="217"/>
      <c r="DT168" s="217"/>
      <c r="DU168" s="217"/>
      <c r="DV168" s="217"/>
      <c r="DW168" s="217"/>
      <c r="DX168" s="217"/>
      <c r="DY168" s="217"/>
      <c r="DZ168" s="217"/>
      <c r="EA168" s="217"/>
      <c r="EB168" s="217"/>
      <c r="EC168" s="217"/>
      <c r="ED168" s="217"/>
      <c r="EE168" s="217"/>
    </row>
    <row r="169" spans="1:135" s="2" customFormat="1" ht="15" customHeight="1" hidden="1">
      <c r="A169" s="210"/>
      <c r="B169" s="210"/>
      <c r="C169" s="210"/>
      <c r="D169" s="210"/>
      <c r="E169" s="210"/>
      <c r="F169" s="210"/>
      <c r="G169" s="215" t="s">
        <v>261</v>
      </c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1"/>
      <c r="BD169" s="211"/>
      <c r="BE169" s="211"/>
      <c r="BF169" s="211"/>
      <c r="BG169" s="211"/>
      <c r="BH169" s="211"/>
      <c r="BI169" s="211"/>
      <c r="BJ169" s="211"/>
      <c r="BK169" s="211"/>
      <c r="BL169" s="211"/>
      <c r="BM169" s="211"/>
      <c r="BN169" s="211"/>
      <c r="BO169" s="211"/>
      <c r="BP169" s="211"/>
      <c r="BQ169" s="211"/>
      <c r="BR169" s="211"/>
      <c r="BS169" s="211"/>
      <c r="BT169" s="211"/>
      <c r="BU169" s="211"/>
      <c r="BV169" s="211"/>
      <c r="BW169" s="211"/>
      <c r="BX169" s="211"/>
      <c r="BY169" s="211"/>
      <c r="BZ169" s="211"/>
      <c r="CA169" s="211"/>
      <c r="CB169" s="211"/>
      <c r="CC169" s="211"/>
      <c r="CD169" s="216"/>
      <c r="CE169" s="216"/>
      <c r="CF169" s="216"/>
      <c r="CG169" s="216"/>
      <c r="CH169" s="216"/>
      <c r="CI169" s="216"/>
      <c r="CJ169" s="216"/>
      <c r="CK169" s="216"/>
      <c r="CL169" s="216"/>
      <c r="CM169" s="216"/>
      <c r="CN169" s="216"/>
      <c r="CO169" s="216"/>
      <c r="CP169" s="216"/>
      <c r="CQ169" s="216"/>
      <c r="CR169" s="216"/>
      <c r="CS169" s="216"/>
      <c r="CT169" s="216"/>
      <c r="CU169" s="216"/>
      <c r="CV169" s="216"/>
      <c r="CW169" s="216"/>
      <c r="CX169" s="216"/>
      <c r="CY169" s="216"/>
      <c r="CZ169" s="216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  <c r="DP169" s="217"/>
      <c r="DQ169" s="217"/>
      <c r="DR169" s="217"/>
      <c r="DS169" s="217"/>
      <c r="DT169" s="217"/>
      <c r="DU169" s="217"/>
      <c r="DV169" s="217"/>
      <c r="DW169" s="217"/>
      <c r="DX169" s="217"/>
      <c r="DY169" s="217"/>
      <c r="DZ169" s="217"/>
      <c r="EA169" s="217"/>
      <c r="EB169" s="217"/>
      <c r="EC169" s="217"/>
      <c r="ED169" s="217"/>
      <c r="EE169" s="217"/>
    </row>
    <row r="170" spans="1:135" s="2" customFormat="1" ht="15" customHeight="1" hidden="1">
      <c r="A170" s="210"/>
      <c r="B170" s="210"/>
      <c r="C170" s="210"/>
      <c r="D170" s="210"/>
      <c r="E170" s="210"/>
      <c r="F170" s="210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1"/>
      <c r="BD170" s="211"/>
      <c r="BE170" s="211"/>
      <c r="BF170" s="211"/>
      <c r="BG170" s="211"/>
      <c r="BH170" s="211"/>
      <c r="BI170" s="211"/>
      <c r="BJ170" s="211"/>
      <c r="BK170" s="211"/>
      <c r="BL170" s="211"/>
      <c r="BM170" s="211"/>
      <c r="BN170" s="211"/>
      <c r="BO170" s="211"/>
      <c r="BP170" s="211"/>
      <c r="BQ170" s="211"/>
      <c r="BR170" s="211"/>
      <c r="BS170" s="211"/>
      <c r="BT170" s="211"/>
      <c r="BU170" s="211"/>
      <c r="BV170" s="211"/>
      <c r="BW170" s="211"/>
      <c r="BX170" s="211"/>
      <c r="BY170" s="211"/>
      <c r="BZ170" s="211"/>
      <c r="CA170" s="211"/>
      <c r="CB170" s="211"/>
      <c r="CC170" s="211"/>
      <c r="CD170" s="216"/>
      <c r="CE170" s="216"/>
      <c r="CF170" s="216"/>
      <c r="CG170" s="216"/>
      <c r="CH170" s="216"/>
      <c r="CI170" s="216"/>
      <c r="CJ170" s="216"/>
      <c r="CK170" s="216"/>
      <c r="CL170" s="216"/>
      <c r="CM170" s="216"/>
      <c r="CN170" s="216"/>
      <c r="CO170" s="216"/>
      <c r="CP170" s="216"/>
      <c r="CQ170" s="216"/>
      <c r="CR170" s="216"/>
      <c r="CS170" s="216"/>
      <c r="CT170" s="216"/>
      <c r="CU170" s="216"/>
      <c r="CV170" s="216"/>
      <c r="CW170" s="216"/>
      <c r="CX170" s="216"/>
      <c r="CY170" s="216"/>
      <c r="CZ170" s="216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  <c r="DP170" s="217"/>
      <c r="DQ170" s="217"/>
      <c r="DR170" s="217"/>
      <c r="DS170" s="217"/>
      <c r="DT170" s="217"/>
      <c r="DU170" s="217"/>
      <c r="DV170" s="217"/>
      <c r="DW170" s="217"/>
      <c r="DX170" s="217"/>
      <c r="DY170" s="217"/>
      <c r="DZ170" s="217"/>
      <c r="EA170" s="217"/>
      <c r="EB170" s="217"/>
      <c r="EC170" s="217"/>
      <c r="ED170" s="217"/>
      <c r="EE170" s="217"/>
    </row>
    <row r="171" spans="1:135" s="2" customFormat="1" ht="15" customHeight="1" hidden="1">
      <c r="A171" s="210"/>
      <c r="B171" s="210"/>
      <c r="C171" s="210"/>
      <c r="D171" s="210"/>
      <c r="E171" s="210"/>
      <c r="F171" s="210"/>
      <c r="G171" s="218" t="s">
        <v>8</v>
      </c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  <c r="AO171" s="218"/>
      <c r="AP171" s="218"/>
      <c r="AQ171" s="218"/>
      <c r="AR171" s="218"/>
      <c r="AS171" s="218"/>
      <c r="AT171" s="218"/>
      <c r="AU171" s="218"/>
      <c r="AV171" s="218"/>
      <c r="AW171" s="218"/>
      <c r="AX171" s="218"/>
      <c r="AY171" s="218"/>
      <c r="AZ171" s="218"/>
      <c r="BA171" s="218"/>
      <c r="BB171" s="219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1"/>
      <c r="BN171" s="211"/>
      <c r="BO171" s="211"/>
      <c r="BP171" s="211"/>
      <c r="BQ171" s="211"/>
      <c r="BR171" s="211"/>
      <c r="BS171" s="211" t="s">
        <v>9</v>
      </c>
      <c r="BT171" s="211"/>
      <c r="BU171" s="211"/>
      <c r="BV171" s="211"/>
      <c r="BW171" s="211"/>
      <c r="BX171" s="211"/>
      <c r="BY171" s="211"/>
      <c r="BZ171" s="211"/>
      <c r="CA171" s="211"/>
      <c r="CB171" s="211"/>
      <c r="CC171" s="211"/>
      <c r="CD171" s="213"/>
      <c r="CE171" s="213"/>
      <c r="CF171" s="213"/>
      <c r="CG171" s="213"/>
      <c r="CH171" s="213"/>
      <c r="CI171" s="213"/>
      <c r="CJ171" s="213"/>
      <c r="CK171" s="213"/>
      <c r="CL171" s="213"/>
      <c r="CM171" s="213"/>
      <c r="CN171" s="213"/>
      <c r="CO171" s="213"/>
      <c r="CP171" s="213"/>
      <c r="CQ171" s="213"/>
      <c r="CR171" s="213"/>
      <c r="CS171" s="213"/>
      <c r="CT171" s="213"/>
      <c r="CU171" s="213"/>
      <c r="CV171" s="213"/>
      <c r="CW171" s="213"/>
      <c r="CX171" s="213"/>
      <c r="CY171" s="213"/>
      <c r="CZ171" s="213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</row>
    <row r="172" spans="1:135" s="2" customFormat="1" ht="15" customHeight="1" hidden="1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49"/>
      <c r="AW172" s="249"/>
      <c r="AX172" s="249"/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9"/>
      <c r="BN172" s="249"/>
      <c r="BO172" s="249"/>
      <c r="BP172" s="249"/>
      <c r="BQ172" s="249"/>
      <c r="BR172" s="249"/>
      <c r="BS172" s="249"/>
      <c r="BT172" s="249"/>
      <c r="BU172" s="249"/>
      <c r="BV172" s="249"/>
      <c r="BW172" s="249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49"/>
      <c r="CJ172" s="249"/>
      <c r="CK172" s="249"/>
      <c r="CL172" s="249"/>
      <c r="CM172" s="249"/>
      <c r="CN172" s="249"/>
      <c r="CO172" s="249"/>
      <c r="CP172" s="249"/>
      <c r="CQ172" s="249"/>
      <c r="CR172" s="249"/>
      <c r="CS172" s="249"/>
      <c r="CT172" s="249"/>
      <c r="CU172" s="249"/>
      <c r="CV172" s="249"/>
      <c r="CW172" s="249"/>
      <c r="CX172" s="249"/>
      <c r="CY172" s="249"/>
      <c r="CZ172" s="249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  <c r="DP172" s="217"/>
      <c r="DQ172" s="217"/>
      <c r="DR172" s="217"/>
      <c r="DS172" s="217"/>
      <c r="DT172" s="217"/>
      <c r="DU172" s="217"/>
      <c r="DV172" s="217"/>
      <c r="DW172" s="217"/>
      <c r="DX172" s="217"/>
      <c r="DY172" s="217"/>
      <c r="DZ172" s="217"/>
      <c r="EA172" s="217"/>
      <c r="EB172" s="217"/>
      <c r="EC172" s="217"/>
      <c r="ED172" s="217"/>
      <c r="EE172" s="217"/>
    </row>
    <row r="173" spans="1:135" s="2" customFormat="1" ht="15" customHeight="1" hidden="1">
      <c r="A173" s="220" t="s">
        <v>54</v>
      </c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20"/>
      <c r="BW173" s="220"/>
      <c r="BX173" s="220"/>
      <c r="BY173" s="220"/>
      <c r="BZ173" s="220"/>
      <c r="CA173" s="220"/>
      <c r="CB173" s="220"/>
      <c r="CC173" s="220"/>
      <c r="CD173" s="220"/>
      <c r="CE173" s="220"/>
      <c r="CF173" s="220"/>
      <c r="CG173" s="220"/>
      <c r="CH173" s="220"/>
      <c r="CI173" s="220"/>
      <c r="CJ173" s="220"/>
      <c r="CK173" s="220"/>
      <c r="CL173" s="220"/>
      <c r="CM173" s="220"/>
      <c r="CN173" s="220"/>
      <c r="CO173" s="220"/>
      <c r="CP173" s="220"/>
      <c r="CQ173" s="220"/>
      <c r="CR173" s="220"/>
      <c r="CS173" s="220"/>
      <c r="CT173" s="220"/>
      <c r="CU173" s="220"/>
      <c r="CV173" s="220"/>
      <c r="CW173" s="220"/>
      <c r="CX173" s="220"/>
      <c r="CY173" s="220"/>
      <c r="CZ173" s="220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  <c r="DP173" s="217"/>
      <c r="DQ173" s="217"/>
      <c r="DR173" s="217"/>
      <c r="DS173" s="217"/>
      <c r="DT173" s="217"/>
      <c r="DU173" s="217"/>
      <c r="DV173" s="217"/>
      <c r="DW173" s="217"/>
      <c r="DX173" s="217"/>
      <c r="DY173" s="217"/>
      <c r="DZ173" s="217"/>
      <c r="EA173" s="217"/>
      <c r="EB173" s="217"/>
      <c r="EC173" s="217"/>
      <c r="ED173" s="217"/>
      <c r="EE173" s="217"/>
    </row>
    <row r="174" spans="1:135" s="2" customFormat="1" ht="15" customHeight="1" hidden="1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AZ174" s="217"/>
      <c r="BA174" s="217"/>
      <c r="BB174" s="217"/>
      <c r="BC174" s="217"/>
      <c r="BD174" s="217"/>
      <c r="BE174" s="217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17"/>
      <c r="CK174" s="217"/>
      <c r="CL174" s="217"/>
      <c r="CM174" s="217"/>
      <c r="CN174" s="217"/>
      <c r="CO174" s="217"/>
      <c r="CP174" s="217"/>
      <c r="CQ174" s="217"/>
      <c r="CR174" s="217"/>
      <c r="CS174" s="217"/>
      <c r="CT174" s="217"/>
      <c r="CU174" s="217"/>
      <c r="CV174" s="217"/>
      <c r="CW174" s="217"/>
      <c r="CX174" s="217"/>
      <c r="CY174" s="217"/>
      <c r="CZ174" s="217"/>
      <c r="DA174" s="217"/>
      <c r="DB174" s="217"/>
      <c r="DC174" s="217"/>
      <c r="DD174" s="217"/>
      <c r="DE174" s="217"/>
      <c r="DF174" s="217"/>
      <c r="DG174" s="217"/>
      <c r="DH174" s="217"/>
      <c r="DI174" s="217"/>
      <c r="DJ174" s="217"/>
      <c r="DK174" s="217"/>
      <c r="DL174" s="217"/>
      <c r="DM174" s="217"/>
      <c r="DN174" s="217"/>
      <c r="DO174" s="217"/>
      <c r="DP174" s="217"/>
      <c r="DQ174" s="217"/>
      <c r="DR174" s="217"/>
      <c r="DS174" s="217"/>
      <c r="DT174" s="217"/>
      <c r="DU174" s="217"/>
      <c r="DV174" s="217"/>
      <c r="DW174" s="217"/>
      <c r="DX174" s="217"/>
      <c r="DY174" s="217"/>
      <c r="DZ174" s="217"/>
      <c r="EA174" s="217"/>
      <c r="EB174" s="217"/>
      <c r="EC174" s="217"/>
      <c r="ED174" s="217"/>
      <c r="EE174" s="217"/>
    </row>
    <row r="175" spans="1:135" s="2" customFormat="1" ht="15" customHeight="1" hidden="1">
      <c r="A175" s="260" t="s">
        <v>11</v>
      </c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57"/>
      <c r="Z175" s="257"/>
      <c r="AA175" s="257"/>
      <c r="AB175" s="257"/>
      <c r="AC175" s="257"/>
      <c r="AD175" s="257"/>
      <c r="AE175" s="257"/>
      <c r="AF175" s="257"/>
      <c r="AG175" s="257"/>
      <c r="AH175" s="257"/>
      <c r="AI175" s="257"/>
      <c r="AJ175" s="257"/>
      <c r="AK175" s="257"/>
      <c r="AL175" s="257"/>
      <c r="AM175" s="257"/>
      <c r="AN175" s="257"/>
      <c r="AO175" s="257"/>
      <c r="AP175" s="257"/>
      <c r="AQ175" s="257"/>
      <c r="AR175" s="257"/>
      <c r="AS175" s="257"/>
      <c r="AT175" s="257"/>
      <c r="AU175" s="257"/>
      <c r="AV175" s="257"/>
      <c r="AW175" s="257"/>
      <c r="AX175" s="257"/>
      <c r="AY175" s="257"/>
      <c r="AZ175" s="257"/>
      <c r="BA175" s="257"/>
      <c r="BB175" s="257"/>
      <c r="BC175" s="257"/>
      <c r="BD175" s="257"/>
      <c r="BE175" s="257"/>
      <c r="BF175" s="257"/>
      <c r="BG175" s="257"/>
      <c r="BH175" s="257"/>
      <c r="BI175" s="257"/>
      <c r="BJ175" s="257"/>
      <c r="BK175" s="257"/>
      <c r="BL175" s="257"/>
      <c r="BM175" s="257"/>
      <c r="BN175" s="257"/>
      <c r="BO175" s="257"/>
      <c r="BP175" s="257"/>
      <c r="BQ175" s="257"/>
      <c r="BR175" s="257"/>
      <c r="BS175" s="257"/>
      <c r="BT175" s="257"/>
      <c r="BU175" s="257"/>
      <c r="BV175" s="257"/>
      <c r="BW175" s="257"/>
      <c r="BX175" s="257"/>
      <c r="BY175" s="257"/>
      <c r="BZ175" s="257"/>
      <c r="CA175" s="257"/>
      <c r="CB175" s="257"/>
      <c r="CC175" s="257"/>
      <c r="CD175" s="257"/>
      <c r="CE175" s="257"/>
      <c r="CF175" s="257"/>
      <c r="CG175" s="257"/>
      <c r="CH175" s="257"/>
      <c r="CI175" s="257"/>
      <c r="CJ175" s="257"/>
      <c r="CK175" s="257"/>
      <c r="CL175" s="257"/>
      <c r="CM175" s="257"/>
      <c r="CN175" s="257"/>
      <c r="CO175" s="257"/>
      <c r="CP175" s="257"/>
      <c r="CQ175" s="257"/>
      <c r="CR175" s="257"/>
      <c r="CS175" s="257"/>
      <c r="CT175" s="257"/>
      <c r="CU175" s="257"/>
      <c r="CV175" s="257"/>
      <c r="CW175" s="257"/>
      <c r="CX175" s="257"/>
      <c r="CY175" s="257"/>
      <c r="CZ175" s="257"/>
      <c r="DA175" s="217"/>
      <c r="DB175" s="217"/>
      <c r="DC175" s="217"/>
      <c r="DD175" s="217"/>
      <c r="DE175" s="217"/>
      <c r="DF175" s="217"/>
      <c r="DG175" s="217"/>
      <c r="DH175" s="217"/>
      <c r="DI175" s="217"/>
      <c r="DJ175" s="217"/>
      <c r="DK175" s="217"/>
      <c r="DL175" s="217"/>
      <c r="DM175" s="217"/>
      <c r="DN175" s="217"/>
      <c r="DO175" s="217"/>
      <c r="DP175" s="217"/>
      <c r="DQ175" s="217"/>
      <c r="DR175" s="217"/>
      <c r="DS175" s="217"/>
      <c r="DT175" s="217"/>
      <c r="DU175" s="217"/>
      <c r="DV175" s="217"/>
      <c r="DW175" s="217"/>
      <c r="DX175" s="217"/>
      <c r="DY175" s="217"/>
      <c r="DZ175" s="217"/>
      <c r="EA175" s="217"/>
      <c r="EB175" s="217"/>
      <c r="EC175" s="217"/>
      <c r="ED175" s="217"/>
      <c r="EE175" s="217"/>
    </row>
    <row r="176" spans="1:135" s="2" customFormat="1" ht="15" customHeight="1" hidden="1">
      <c r="A176" s="259"/>
      <c r="B176" s="259"/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59"/>
      <c r="AX176" s="259"/>
      <c r="AY176" s="259"/>
      <c r="AZ176" s="259"/>
      <c r="BA176" s="259"/>
      <c r="BB176" s="259"/>
      <c r="BC176" s="259"/>
      <c r="BD176" s="259"/>
      <c r="BE176" s="259"/>
      <c r="BF176" s="259"/>
      <c r="BG176" s="259"/>
      <c r="BH176" s="259"/>
      <c r="BI176" s="259"/>
      <c r="BJ176" s="259"/>
      <c r="BK176" s="259"/>
      <c r="BL176" s="259"/>
      <c r="BM176" s="259"/>
      <c r="BN176" s="259"/>
      <c r="BO176" s="259"/>
      <c r="BP176" s="259"/>
      <c r="BQ176" s="259"/>
      <c r="BR176" s="259"/>
      <c r="BS176" s="259"/>
      <c r="BT176" s="259"/>
      <c r="BU176" s="259"/>
      <c r="BV176" s="259"/>
      <c r="BW176" s="259"/>
      <c r="BX176" s="259"/>
      <c r="BY176" s="259"/>
      <c r="BZ176" s="259"/>
      <c r="CA176" s="259"/>
      <c r="CB176" s="259"/>
      <c r="CC176" s="259"/>
      <c r="CD176" s="259"/>
      <c r="CE176" s="259"/>
      <c r="CF176" s="259"/>
      <c r="CG176" s="259"/>
      <c r="CH176" s="259"/>
      <c r="CI176" s="259"/>
      <c r="CJ176" s="259"/>
      <c r="CK176" s="259"/>
      <c r="CL176" s="259"/>
      <c r="CM176" s="259"/>
      <c r="CN176" s="259"/>
      <c r="CO176" s="259"/>
      <c r="CP176" s="259"/>
      <c r="CQ176" s="259"/>
      <c r="CR176" s="259"/>
      <c r="CS176" s="259"/>
      <c r="CT176" s="259"/>
      <c r="CU176" s="259"/>
      <c r="CV176" s="259"/>
      <c r="CW176" s="259"/>
      <c r="CX176" s="259"/>
      <c r="CY176" s="259"/>
      <c r="CZ176" s="259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  <c r="DP176" s="217"/>
      <c r="DQ176" s="217"/>
      <c r="DR176" s="217"/>
      <c r="DS176" s="217"/>
      <c r="DT176" s="217"/>
      <c r="DU176" s="217"/>
      <c r="DV176" s="217"/>
      <c r="DW176" s="217"/>
      <c r="DX176" s="217"/>
      <c r="DY176" s="217"/>
      <c r="DZ176" s="217"/>
      <c r="EA176" s="217"/>
      <c r="EB176" s="217"/>
      <c r="EC176" s="217"/>
      <c r="ED176" s="217"/>
      <c r="EE176" s="217"/>
    </row>
    <row r="177" spans="1:135" s="2" customFormat="1" ht="15" customHeight="1" hidden="1">
      <c r="A177" s="207" t="s">
        <v>0</v>
      </c>
      <c r="B177" s="208"/>
      <c r="C177" s="208"/>
      <c r="D177" s="208"/>
      <c r="E177" s="208"/>
      <c r="F177" s="209"/>
      <c r="G177" s="207" t="s">
        <v>48</v>
      </c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9"/>
      <c r="BC177" s="207" t="s">
        <v>49</v>
      </c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8"/>
      <c r="BQ177" s="208"/>
      <c r="BR177" s="209"/>
      <c r="BS177" s="207" t="s">
        <v>50</v>
      </c>
      <c r="BT177" s="208"/>
      <c r="BU177" s="208"/>
      <c r="BV177" s="208"/>
      <c r="BW177" s="208"/>
      <c r="BX177" s="208"/>
      <c r="BY177" s="208"/>
      <c r="BZ177" s="208"/>
      <c r="CA177" s="208"/>
      <c r="CB177" s="208"/>
      <c r="CC177" s="208"/>
      <c r="CD177" s="208"/>
      <c r="CE177" s="208"/>
      <c r="CF177" s="208"/>
      <c r="CG177" s="208"/>
      <c r="CH177" s="209"/>
      <c r="CI177" s="207" t="s">
        <v>47</v>
      </c>
      <c r="CJ177" s="208"/>
      <c r="CK177" s="208"/>
      <c r="CL177" s="208"/>
      <c r="CM177" s="208"/>
      <c r="CN177" s="208"/>
      <c r="CO177" s="208"/>
      <c r="CP177" s="208"/>
      <c r="CQ177" s="208"/>
      <c r="CR177" s="208"/>
      <c r="CS177" s="208"/>
      <c r="CT177" s="208"/>
      <c r="CU177" s="208"/>
      <c r="CV177" s="208"/>
      <c r="CW177" s="208"/>
      <c r="CX177" s="208"/>
      <c r="CY177" s="208"/>
      <c r="CZ177" s="209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  <c r="DP177" s="217"/>
      <c r="DQ177" s="217"/>
      <c r="DR177" s="217"/>
      <c r="DS177" s="217"/>
      <c r="DT177" s="217"/>
      <c r="DU177" s="217"/>
      <c r="DV177" s="217"/>
      <c r="DW177" s="217"/>
      <c r="DX177" s="217"/>
      <c r="DY177" s="217"/>
      <c r="DZ177" s="217"/>
      <c r="EA177" s="217"/>
      <c r="EB177" s="217"/>
      <c r="EC177" s="217"/>
      <c r="ED177" s="217"/>
      <c r="EE177" s="217"/>
    </row>
    <row r="178" spans="1:135" s="2" customFormat="1" ht="15" customHeight="1" hidden="1">
      <c r="A178" s="212">
        <v>1</v>
      </c>
      <c r="B178" s="212"/>
      <c r="C178" s="212"/>
      <c r="D178" s="212"/>
      <c r="E178" s="212"/>
      <c r="F178" s="212"/>
      <c r="G178" s="212">
        <v>2</v>
      </c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>
        <v>3</v>
      </c>
      <c r="BD178" s="212"/>
      <c r="BE178" s="212"/>
      <c r="BF178" s="212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>
        <v>4</v>
      </c>
      <c r="BT178" s="212"/>
      <c r="BU178" s="212"/>
      <c r="BV178" s="212"/>
      <c r="BW178" s="212"/>
      <c r="BX178" s="212"/>
      <c r="BY178" s="212"/>
      <c r="BZ178" s="212"/>
      <c r="CA178" s="212"/>
      <c r="CB178" s="212"/>
      <c r="CC178" s="212"/>
      <c r="CD178" s="212"/>
      <c r="CE178" s="212"/>
      <c r="CF178" s="212"/>
      <c r="CG178" s="212"/>
      <c r="CH178" s="212"/>
      <c r="CI178" s="212">
        <v>5</v>
      </c>
      <c r="CJ178" s="212"/>
      <c r="CK178" s="212"/>
      <c r="CL178" s="212"/>
      <c r="CM178" s="212"/>
      <c r="CN178" s="212"/>
      <c r="CO178" s="212"/>
      <c r="CP178" s="212"/>
      <c r="CQ178" s="212"/>
      <c r="CR178" s="212"/>
      <c r="CS178" s="212"/>
      <c r="CT178" s="212"/>
      <c r="CU178" s="212"/>
      <c r="CV178" s="212"/>
      <c r="CW178" s="212"/>
      <c r="CX178" s="212"/>
      <c r="CY178" s="212"/>
      <c r="CZ178" s="212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  <c r="DP178" s="217"/>
      <c r="DQ178" s="217"/>
      <c r="DR178" s="217"/>
      <c r="DS178" s="217"/>
      <c r="DT178" s="217"/>
      <c r="DU178" s="217"/>
      <c r="DV178" s="217"/>
      <c r="DW178" s="217"/>
      <c r="DX178" s="217"/>
      <c r="DY178" s="217"/>
      <c r="DZ178" s="217"/>
      <c r="EA178" s="217"/>
      <c r="EB178" s="217"/>
      <c r="EC178" s="217"/>
      <c r="ED178" s="217"/>
      <c r="EE178" s="217"/>
    </row>
    <row r="179" spans="1:135" s="2" customFormat="1" ht="15" customHeight="1" hidden="1">
      <c r="A179" s="210"/>
      <c r="B179" s="210"/>
      <c r="C179" s="210"/>
      <c r="D179" s="210"/>
      <c r="E179" s="210"/>
      <c r="F179" s="210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1"/>
      <c r="BD179" s="211"/>
      <c r="BE179" s="211"/>
      <c r="BF179" s="211"/>
      <c r="BG179" s="211"/>
      <c r="BH179" s="211"/>
      <c r="BI179" s="211"/>
      <c r="BJ179" s="211"/>
      <c r="BK179" s="211"/>
      <c r="BL179" s="211"/>
      <c r="BM179" s="211"/>
      <c r="BN179" s="211"/>
      <c r="BO179" s="211"/>
      <c r="BP179" s="211"/>
      <c r="BQ179" s="211"/>
      <c r="BR179" s="211"/>
      <c r="BS179" s="211"/>
      <c r="BT179" s="211"/>
      <c r="BU179" s="211"/>
      <c r="BV179" s="211"/>
      <c r="BW179" s="211"/>
      <c r="BX179" s="211"/>
      <c r="BY179" s="211"/>
      <c r="BZ179" s="211"/>
      <c r="CA179" s="211"/>
      <c r="CB179" s="211"/>
      <c r="CC179" s="211"/>
      <c r="CD179" s="211"/>
      <c r="CE179" s="211"/>
      <c r="CF179" s="211"/>
      <c r="CG179" s="211"/>
      <c r="CH179" s="211"/>
      <c r="CI179" s="216"/>
      <c r="CJ179" s="216"/>
      <c r="CK179" s="216"/>
      <c r="CL179" s="216"/>
      <c r="CM179" s="216"/>
      <c r="CN179" s="216"/>
      <c r="CO179" s="216"/>
      <c r="CP179" s="216"/>
      <c r="CQ179" s="216"/>
      <c r="CR179" s="216"/>
      <c r="CS179" s="216"/>
      <c r="CT179" s="216"/>
      <c r="CU179" s="216"/>
      <c r="CV179" s="216"/>
      <c r="CW179" s="216"/>
      <c r="CX179" s="216"/>
      <c r="CY179" s="216"/>
      <c r="CZ179" s="216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  <c r="DP179" s="217"/>
      <c r="DQ179" s="217"/>
      <c r="DR179" s="217"/>
      <c r="DS179" s="217"/>
      <c r="DT179" s="217"/>
      <c r="DU179" s="217"/>
      <c r="DV179" s="217"/>
      <c r="DW179" s="217"/>
      <c r="DX179" s="217"/>
      <c r="DY179" s="217"/>
      <c r="DZ179" s="217"/>
      <c r="EA179" s="217"/>
      <c r="EB179" s="217"/>
      <c r="EC179" s="217"/>
      <c r="ED179" s="217"/>
      <c r="EE179" s="217"/>
    </row>
    <row r="180" spans="1:135" s="2" customFormat="1" ht="15" customHeight="1" hidden="1">
      <c r="A180" s="210"/>
      <c r="B180" s="210"/>
      <c r="C180" s="210"/>
      <c r="D180" s="210"/>
      <c r="E180" s="210"/>
      <c r="F180" s="210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1"/>
      <c r="BD180" s="211"/>
      <c r="BE180" s="211"/>
      <c r="BF180" s="211"/>
      <c r="BG180" s="211"/>
      <c r="BH180" s="211"/>
      <c r="BI180" s="211"/>
      <c r="BJ180" s="211"/>
      <c r="BK180" s="211"/>
      <c r="BL180" s="211"/>
      <c r="BM180" s="211"/>
      <c r="BN180" s="211"/>
      <c r="BO180" s="211"/>
      <c r="BP180" s="211"/>
      <c r="BQ180" s="211"/>
      <c r="BR180" s="211"/>
      <c r="BS180" s="211"/>
      <c r="BT180" s="211"/>
      <c r="BU180" s="211"/>
      <c r="BV180" s="211"/>
      <c r="BW180" s="211"/>
      <c r="BX180" s="211"/>
      <c r="BY180" s="211"/>
      <c r="BZ180" s="211"/>
      <c r="CA180" s="211"/>
      <c r="CB180" s="211"/>
      <c r="CC180" s="211"/>
      <c r="CD180" s="211"/>
      <c r="CE180" s="211"/>
      <c r="CF180" s="211"/>
      <c r="CG180" s="211"/>
      <c r="CH180" s="211"/>
      <c r="CI180" s="216"/>
      <c r="CJ180" s="216"/>
      <c r="CK180" s="216"/>
      <c r="CL180" s="216"/>
      <c r="CM180" s="216"/>
      <c r="CN180" s="216"/>
      <c r="CO180" s="216"/>
      <c r="CP180" s="216"/>
      <c r="CQ180" s="216"/>
      <c r="CR180" s="216"/>
      <c r="CS180" s="216"/>
      <c r="CT180" s="216"/>
      <c r="CU180" s="216"/>
      <c r="CV180" s="216"/>
      <c r="CW180" s="216"/>
      <c r="CX180" s="216"/>
      <c r="CY180" s="216"/>
      <c r="CZ180" s="216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  <c r="DP180" s="217"/>
      <c r="DQ180" s="217"/>
      <c r="DR180" s="217"/>
      <c r="DS180" s="217"/>
      <c r="DT180" s="217"/>
      <c r="DU180" s="217"/>
      <c r="DV180" s="217"/>
      <c r="DW180" s="217"/>
      <c r="DX180" s="217"/>
      <c r="DY180" s="217"/>
      <c r="DZ180" s="217"/>
      <c r="EA180" s="217"/>
      <c r="EB180" s="217"/>
      <c r="EC180" s="217"/>
      <c r="ED180" s="217"/>
      <c r="EE180" s="217"/>
    </row>
    <row r="181" spans="1:135" s="2" customFormat="1" ht="15" customHeight="1" hidden="1">
      <c r="A181" s="210"/>
      <c r="B181" s="210"/>
      <c r="C181" s="210"/>
      <c r="D181" s="210"/>
      <c r="E181" s="210"/>
      <c r="F181" s="210"/>
      <c r="G181" s="218" t="s">
        <v>8</v>
      </c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8"/>
      <c r="AO181" s="218"/>
      <c r="AP181" s="218"/>
      <c r="AQ181" s="218"/>
      <c r="AR181" s="218"/>
      <c r="AS181" s="218"/>
      <c r="AT181" s="218"/>
      <c r="AU181" s="218"/>
      <c r="AV181" s="218"/>
      <c r="AW181" s="218"/>
      <c r="AX181" s="218"/>
      <c r="AY181" s="218"/>
      <c r="AZ181" s="218"/>
      <c r="BA181" s="218"/>
      <c r="BB181" s="219"/>
      <c r="BC181" s="211" t="s">
        <v>9</v>
      </c>
      <c r="BD181" s="211"/>
      <c r="BE181" s="211"/>
      <c r="BF181" s="211"/>
      <c r="BG181" s="211"/>
      <c r="BH181" s="211"/>
      <c r="BI181" s="211"/>
      <c r="BJ181" s="211"/>
      <c r="BK181" s="211"/>
      <c r="BL181" s="211"/>
      <c r="BM181" s="211"/>
      <c r="BN181" s="211"/>
      <c r="BO181" s="211"/>
      <c r="BP181" s="211"/>
      <c r="BQ181" s="211"/>
      <c r="BR181" s="211"/>
      <c r="BS181" s="211" t="s">
        <v>9</v>
      </c>
      <c r="BT181" s="211"/>
      <c r="BU181" s="211"/>
      <c r="BV181" s="211"/>
      <c r="BW181" s="211"/>
      <c r="BX181" s="211"/>
      <c r="BY181" s="211"/>
      <c r="BZ181" s="211"/>
      <c r="CA181" s="211"/>
      <c r="CB181" s="211"/>
      <c r="CC181" s="211"/>
      <c r="CD181" s="211"/>
      <c r="CE181" s="211"/>
      <c r="CF181" s="211"/>
      <c r="CG181" s="211"/>
      <c r="CH181" s="211"/>
      <c r="CI181" s="216">
        <v>0</v>
      </c>
      <c r="CJ181" s="216"/>
      <c r="CK181" s="216"/>
      <c r="CL181" s="216"/>
      <c r="CM181" s="216"/>
      <c r="CN181" s="216"/>
      <c r="CO181" s="216"/>
      <c r="CP181" s="216"/>
      <c r="CQ181" s="216"/>
      <c r="CR181" s="216"/>
      <c r="CS181" s="216"/>
      <c r="CT181" s="216"/>
      <c r="CU181" s="216"/>
      <c r="CV181" s="216"/>
      <c r="CW181" s="216"/>
      <c r="CX181" s="216"/>
      <c r="CY181" s="216"/>
      <c r="CZ181" s="216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  <c r="DP181" s="217"/>
      <c r="DQ181" s="217"/>
      <c r="DR181" s="217"/>
      <c r="DS181" s="217"/>
      <c r="DT181" s="217"/>
      <c r="DU181" s="217"/>
      <c r="DV181" s="217"/>
      <c r="DW181" s="217"/>
      <c r="DX181" s="217"/>
      <c r="DY181" s="217"/>
      <c r="DZ181" s="217"/>
      <c r="EA181" s="217"/>
      <c r="EB181" s="217"/>
      <c r="EC181" s="217"/>
      <c r="ED181" s="217"/>
      <c r="EE181" s="217"/>
    </row>
    <row r="182" spans="1:135" s="2" customFormat="1" ht="15" customHeight="1" hidden="1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  <c r="AA182" s="249"/>
      <c r="AB182" s="249"/>
      <c r="AC182" s="249"/>
      <c r="AD182" s="249"/>
      <c r="AE182" s="249"/>
      <c r="AF182" s="249"/>
      <c r="AG182" s="249"/>
      <c r="AH182" s="249"/>
      <c r="AI182" s="249"/>
      <c r="AJ182" s="249"/>
      <c r="AK182" s="249"/>
      <c r="AL182" s="249"/>
      <c r="AM182" s="249"/>
      <c r="AN182" s="249"/>
      <c r="AO182" s="249"/>
      <c r="AP182" s="249"/>
      <c r="AQ182" s="249"/>
      <c r="AR182" s="249"/>
      <c r="AS182" s="249"/>
      <c r="AT182" s="249"/>
      <c r="AU182" s="249"/>
      <c r="AV182" s="249"/>
      <c r="AW182" s="249"/>
      <c r="AX182" s="249"/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  <c r="BX182" s="249"/>
      <c r="BY182" s="249"/>
      <c r="BZ182" s="249"/>
      <c r="CA182" s="249"/>
      <c r="CB182" s="249"/>
      <c r="CC182" s="249"/>
      <c r="CD182" s="249"/>
      <c r="CE182" s="249"/>
      <c r="CF182" s="249"/>
      <c r="CG182" s="249"/>
      <c r="CH182" s="249"/>
      <c r="CI182" s="249"/>
      <c r="CJ182" s="249"/>
      <c r="CK182" s="249"/>
      <c r="CL182" s="249"/>
      <c r="CM182" s="249"/>
      <c r="CN182" s="249"/>
      <c r="CO182" s="249"/>
      <c r="CP182" s="249"/>
      <c r="CQ182" s="249"/>
      <c r="CR182" s="249"/>
      <c r="CS182" s="249"/>
      <c r="CT182" s="249"/>
      <c r="CU182" s="249"/>
      <c r="CV182" s="249"/>
      <c r="CW182" s="249"/>
      <c r="CX182" s="249"/>
      <c r="CY182" s="249"/>
      <c r="CZ182" s="249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  <c r="DP182" s="217"/>
      <c r="DQ182" s="217"/>
      <c r="DR182" s="217"/>
      <c r="DS182" s="217"/>
      <c r="DT182" s="217"/>
      <c r="DU182" s="217"/>
      <c r="DV182" s="217"/>
      <c r="DW182" s="217"/>
      <c r="DX182" s="217"/>
      <c r="DY182" s="217"/>
      <c r="DZ182" s="217"/>
      <c r="EA182" s="217"/>
      <c r="EB182" s="217"/>
      <c r="EC182" s="217"/>
      <c r="ED182" s="217"/>
      <c r="EE182" s="217"/>
    </row>
    <row r="183" spans="1:135" s="2" customFormat="1" ht="15" customHeight="1" hidden="1">
      <c r="A183" s="258" t="s">
        <v>207</v>
      </c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8"/>
      <c r="CA183" s="258"/>
      <c r="CB183" s="258"/>
      <c r="CC183" s="258"/>
      <c r="CD183" s="258"/>
      <c r="CE183" s="258"/>
      <c r="CF183" s="258"/>
      <c r="CG183" s="258"/>
      <c r="CH183" s="258"/>
      <c r="CI183" s="258"/>
      <c r="CJ183" s="258"/>
      <c r="CK183" s="258"/>
      <c r="CL183" s="258"/>
      <c r="CM183" s="258"/>
      <c r="CN183" s="258"/>
      <c r="CO183" s="258"/>
      <c r="CP183" s="258"/>
      <c r="CQ183" s="258"/>
      <c r="CR183" s="258"/>
      <c r="CS183" s="258"/>
      <c r="CT183" s="258"/>
      <c r="CU183" s="258"/>
      <c r="CV183" s="258"/>
      <c r="CW183" s="258"/>
      <c r="CX183" s="258"/>
      <c r="CY183" s="258"/>
      <c r="CZ183" s="258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  <c r="DP183" s="217"/>
      <c r="DQ183" s="217"/>
      <c r="DR183" s="217"/>
      <c r="DS183" s="217"/>
      <c r="DT183" s="217"/>
      <c r="DU183" s="217"/>
      <c r="DV183" s="217"/>
      <c r="DW183" s="217"/>
      <c r="DX183" s="217"/>
      <c r="DY183" s="217"/>
      <c r="DZ183" s="217"/>
      <c r="EA183" s="217"/>
      <c r="EB183" s="217"/>
      <c r="EC183" s="217"/>
      <c r="ED183" s="217"/>
      <c r="EE183" s="217"/>
    </row>
    <row r="184" spans="1:135" s="2" customFormat="1" ht="15" customHeight="1" hidden="1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17"/>
      <c r="CK184" s="217"/>
      <c r="CL184" s="217"/>
      <c r="CM184" s="217"/>
      <c r="CN184" s="217"/>
      <c r="CO184" s="217"/>
      <c r="CP184" s="217"/>
      <c r="CQ184" s="217"/>
      <c r="CR184" s="217"/>
      <c r="CS184" s="217"/>
      <c r="CT184" s="217"/>
      <c r="CU184" s="217"/>
      <c r="CV184" s="217"/>
      <c r="CW184" s="217"/>
      <c r="CX184" s="217"/>
      <c r="CY184" s="217"/>
      <c r="CZ184" s="217"/>
      <c r="DA184" s="217"/>
      <c r="DB184" s="217"/>
      <c r="DC184" s="217"/>
      <c r="DD184" s="217"/>
      <c r="DE184" s="217"/>
      <c r="DF184" s="217"/>
      <c r="DG184" s="217"/>
      <c r="DH184" s="217"/>
      <c r="DI184" s="217"/>
      <c r="DJ184" s="217"/>
      <c r="DK184" s="217"/>
      <c r="DL184" s="217"/>
      <c r="DM184" s="217"/>
      <c r="DN184" s="217"/>
      <c r="DO184" s="217"/>
      <c r="DP184" s="217"/>
      <c r="DQ184" s="217"/>
      <c r="DR184" s="217"/>
      <c r="DS184" s="217"/>
      <c r="DT184" s="217"/>
      <c r="DU184" s="217"/>
      <c r="DV184" s="217"/>
      <c r="DW184" s="217"/>
      <c r="DX184" s="217"/>
      <c r="DY184" s="217"/>
      <c r="DZ184" s="217"/>
      <c r="EA184" s="217"/>
      <c r="EB184" s="217"/>
      <c r="EC184" s="217"/>
      <c r="ED184" s="217"/>
      <c r="EE184" s="217"/>
    </row>
    <row r="185" spans="1:135" s="2" customFormat="1" ht="15" customHeight="1" hidden="1">
      <c r="A185" s="260" t="s">
        <v>11</v>
      </c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57"/>
      <c r="Z185" s="257"/>
      <c r="AA185" s="257"/>
      <c r="AB185" s="257"/>
      <c r="AC185" s="257"/>
      <c r="AD185" s="257"/>
      <c r="AE185" s="257"/>
      <c r="AF185" s="257"/>
      <c r="AG185" s="257"/>
      <c r="AH185" s="257"/>
      <c r="AI185" s="257"/>
      <c r="AJ185" s="257"/>
      <c r="AK185" s="257"/>
      <c r="AL185" s="257"/>
      <c r="AM185" s="257"/>
      <c r="AN185" s="257"/>
      <c r="AO185" s="257"/>
      <c r="AP185" s="257"/>
      <c r="AQ185" s="257"/>
      <c r="AR185" s="257"/>
      <c r="AS185" s="257"/>
      <c r="AT185" s="257"/>
      <c r="AU185" s="257"/>
      <c r="AV185" s="257"/>
      <c r="AW185" s="257"/>
      <c r="AX185" s="257"/>
      <c r="AY185" s="257"/>
      <c r="AZ185" s="257"/>
      <c r="BA185" s="257"/>
      <c r="BB185" s="257"/>
      <c r="BC185" s="257"/>
      <c r="BD185" s="257"/>
      <c r="BE185" s="257"/>
      <c r="BF185" s="257"/>
      <c r="BG185" s="257"/>
      <c r="BH185" s="257"/>
      <c r="BI185" s="257"/>
      <c r="BJ185" s="257"/>
      <c r="BK185" s="257"/>
      <c r="BL185" s="257"/>
      <c r="BM185" s="257"/>
      <c r="BN185" s="257"/>
      <c r="BO185" s="257"/>
      <c r="BP185" s="257"/>
      <c r="BQ185" s="257"/>
      <c r="BR185" s="257"/>
      <c r="BS185" s="257"/>
      <c r="BT185" s="257"/>
      <c r="BU185" s="257"/>
      <c r="BV185" s="257"/>
      <c r="BW185" s="257"/>
      <c r="BX185" s="257"/>
      <c r="BY185" s="257"/>
      <c r="BZ185" s="257"/>
      <c r="CA185" s="257"/>
      <c r="CB185" s="257"/>
      <c r="CC185" s="257"/>
      <c r="CD185" s="257"/>
      <c r="CE185" s="257"/>
      <c r="CF185" s="257"/>
      <c r="CG185" s="257"/>
      <c r="CH185" s="257"/>
      <c r="CI185" s="257"/>
      <c r="CJ185" s="257"/>
      <c r="CK185" s="257"/>
      <c r="CL185" s="257"/>
      <c r="CM185" s="257"/>
      <c r="CN185" s="257"/>
      <c r="CO185" s="257"/>
      <c r="CP185" s="257"/>
      <c r="CQ185" s="257"/>
      <c r="CR185" s="257"/>
      <c r="CS185" s="257"/>
      <c r="CT185" s="257"/>
      <c r="CU185" s="257"/>
      <c r="CV185" s="257"/>
      <c r="CW185" s="257"/>
      <c r="CX185" s="257"/>
      <c r="CY185" s="257"/>
      <c r="CZ185" s="257"/>
      <c r="DA185" s="217"/>
      <c r="DB185" s="217"/>
      <c r="DC185" s="217"/>
      <c r="DD185" s="217"/>
      <c r="DE185" s="217"/>
      <c r="DF185" s="217"/>
      <c r="DG185" s="217"/>
      <c r="DH185" s="217"/>
      <c r="DI185" s="217"/>
      <c r="DJ185" s="217"/>
      <c r="DK185" s="217"/>
      <c r="DL185" s="217"/>
      <c r="DM185" s="217"/>
      <c r="DN185" s="217"/>
      <c r="DO185" s="217"/>
      <c r="DP185" s="217"/>
      <c r="DQ185" s="217"/>
      <c r="DR185" s="217"/>
      <c r="DS185" s="217"/>
      <c r="DT185" s="217"/>
      <c r="DU185" s="217"/>
      <c r="DV185" s="217"/>
      <c r="DW185" s="217"/>
      <c r="DX185" s="217"/>
      <c r="DY185" s="217"/>
      <c r="DZ185" s="217"/>
      <c r="EA185" s="217"/>
      <c r="EB185" s="217"/>
      <c r="EC185" s="217"/>
      <c r="ED185" s="217"/>
      <c r="EE185" s="217"/>
    </row>
    <row r="186" spans="1:135" s="2" customFormat="1" ht="15" customHeight="1" hidden="1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233"/>
      <c r="AJ186" s="233"/>
      <c r="AK186" s="233"/>
      <c r="AL186" s="233"/>
      <c r="AM186" s="233"/>
      <c r="AN186" s="233"/>
      <c r="AO186" s="233"/>
      <c r="AP186" s="233"/>
      <c r="AQ186" s="233"/>
      <c r="AR186" s="233"/>
      <c r="AS186" s="233"/>
      <c r="AT186" s="233"/>
      <c r="AU186" s="233"/>
      <c r="AV186" s="233"/>
      <c r="AW186" s="233"/>
      <c r="AX186" s="233"/>
      <c r="AY186" s="233"/>
      <c r="AZ186" s="233"/>
      <c r="BA186" s="233"/>
      <c r="BB186" s="233"/>
      <c r="BC186" s="233"/>
      <c r="BD186" s="233"/>
      <c r="BE186" s="233"/>
      <c r="BF186" s="233"/>
      <c r="BG186" s="233"/>
      <c r="BH186" s="233"/>
      <c r="BI186" s="233"/>
      <c r="BJ186" s="233"/>
      <c r="BK186" s="233"/>
      <c r="BL186" s="233"/>
      <c r="BM186" s="233"/>
      <c r="BN186" s="233"/>
      <c r="BO186" s="233"/>
      <c r="BP186" s="233"/>
      <c r="BQ186" s="233"/>
      <c r="BR186" s="233"/>
      <c r="BS186" s="233"/>
      <c r="BT186" s="233"/>
      <c r="BU186" s="233"/>
      <c r="BV186" s="233"/>
      <c r="BW186" s="233"/>
      <c r="BX186" s="233"/>
      <c r="BY186" s="233"/>
      <c r="BZ186" s="233"/>
      <c r="CA186" s="233"/>
      <c r="CB186" s="233"/>
      <c r="CC186" s="233"/>
      <c r="CD186" s="233"/>
      <c r="CE186" s="233"/>
      <c r="CF186" s="233"/>
      <c r="CG186" s="233"/>
      <c r="CH186" s="233"/>
      <c r="CI186" s="233"/>
      <c r="CJ186" s="233"/>
      <c r="CK186" s="233"/>
      <c r="CL186" s="233"/>
      <c r="CM186" s="233"/>
      <c r="CN186" s="233"/>
      <c r="CO186" s="233"/>
      <c r="CP186" s="233"/>
      <c r="CQ186" s="233"/>
      <c r="CR186" s="233"/>
      <c r="CS186" s="233"/>
      <c r="CT186" s="233"/>
      <c r="CU186" s="233"/>
      <c r="CV186" s="233"/>
      <c r="CW186" s="233"/>
      <c r="CX186" s="233"/>
      <c r="CY186" s="233"/>
      <c r="CZ186" s="233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7"/>
      <c r="DR186" s="217"/>
      <c r="DS186" s="217"/>
      <c r="DT186" s="217"/>
      <c r="DU186" s="217"/>
      <c r="DV186" s="217"/>
      <c r="DW186" s="217"/>
      <c r="DX186" s="217"/>
      <c r="DY186" s="217"/>
      <c r="DZ186" s="217"/>
      <c r="EA186" s="217"/>
      <c r="EB186" s="217"/>
      <c r="EC186" s="217"/>
      <c r="ED186" s="217"/>
      <c r="EE186" s="217"/>
    </row>
    <row r="187" spans="1:135" s="2" customFormat="1" ht="12" customHeight="1" hidden="1">
      <c r="A187" s="210"/>
      <c r="B187" s="210"/>
      <c r="C187" s="210"/>
      <c r="D187" s="210"/>
      <c r="E187" s="210"/>
      <c r="F187" s="210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  <c r="CG187" s="216"/>
      <c r="CH187" s="216"/>
      <c r="CI187" s="216"/>
      <c r="CJ187" s="216"/>
      <c r="CK187" s="216"/>
      <c r="CL187" s="216"/>
      <c r="CM187" s="216"/>
      <c r="CN187" s="216"/>
      <c r="CO187" s="216"/>
      <c r="CP187" s="216"/>
      <c r="CQ187" s="216"/>
      <c r="CR187" s="216"/>
      <c r="CS187" s="216"/>
      <c r="CT187" s="216"/>
      <c r="CU187" s="216"/>
      <c r="CV187" s="216"/>
      <c r="CW187" s="216"/>
      <c r="CX187" s="216"/>
      <c r="CY187" s="216"/>
      <c r="CZ187" s="216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7"/>
      <c r="DR187" s="217"/>
      <c r="DS187" s="217"/>
      <c r="DT187" s="217"/>
      <c r="DU187" s="217"/>
      <c r="DV187" s="217"/>
      <c r="DW187" s="217"/>
      <c r="DX187" s="217"/>
      <c r="DY187" s="217"/>
      <c r="DZ187" s="217"/>
      <c r="EA187" s="217"/>
      <c r="EB187" s="217"/>
      <c r="EC187" s="217"/>
      <c r="ED187" s="217"/>
      <c r="EE187" s="217"/>
    </row>
    <row r="188" spans="1:135" ht="12.75" hidden="1">
      <c r="A188" s="210"/>
      <c r="B188" s="210"/>
      <c r="C188" s="210"/>
      <c r="D188" s="210"/>
      <c r="E188" s="210"/>
      <c r="F188" s="210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  <c r="BZ188" s="216"/>
      <c r="CA188" s="216"/>
      <c r="CB188" s="216"/>
      <c r="CC188" s="216"/>
      <c r="CD188" s="216"/>
      <c r="CE188" s="216"/>
      <c r="CF188" s="216"/>
      <c r="CG188" s="216"/>
      <c r="CH188" s="216"/>
      <c r="CI188" s="216"/>
      <c r="CJ188" s="216"/>
      <c r="CK188" s="216"/>
      <c r="CL188" s="216"/>
      <c r="CM188" s="216"/>
      <c r="CN188" s="216"/>
      <c r="CO188" s="216"/>
      <c r="CP188" s="216"/>
      <c r="CQ188" s="216"/>
      <c r="CR188" s="216"/>
      <c r="CS188" s="216"/>
      <c r="CT188" s="216"/>
      <c r="CU188" s="216"/>
      <c r="CV188" s="216"/>
      <c r="CW188" s="216"/>
      <c r="CX188" s="216"/>
      <c r="CY188" s="216"/>
      <c r="CZ188" s="216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</row>
    <row r="189" spans="1:135" ht="12.75" hidden="1">
      <c r="A189" s="210"/>
      <c r="B189" s="210"/>
      <c r="C189" s="210"/>
      <c r="D189" s="210"/>
      <c r="E189" s="210"/>
      <c r="F189" s="210"/>
      <c r="G189" s="218" t="s">
        <v>8</v>
      </c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9"/>
      <c r="BC189" s="211" t="s">
        <v>9</v>
      </c>
      <c r="BD189" s="211"/>
      <c r="BE189" s="211"/>
      <c r="BF189" s="211"/>
      <c r="BG189" s="211"/>
      <c r="BH189" s="211"/>
      <c r="BI189" s="211"/>
      <c r="BJ189" s="211"/>
      <c r="BK189" s="211"/>
      <c r="BL189" s="211"/>
      <c r="BM189" s="211"/>
      <c r="BN189" s="211"/>
      <c r="BO189" s="211"/>
      <c r="BP189" s="211"/>
      <c r="BQ189" s="211"/>
      <c r="BR189" s="211"/>
      <c r="BS189" s="211" t="s">
        <v>9</v>
      </c>
      <c r="BT189" s="211"/>
      <c r="BU189" s="211"/>
      <c r="BV189" s="211"/>
      <c r="BW189" s="211"/>
      <c r="BX189" s="211"/>
      <c r="BY189" s="211"/>
      <c r="BZ189" s="211"/>
      <c r="CA189" s="211"/>
      <c r="CB189" s="211"/>
      <c r="CC189" s="211"/>
      <c r="CD189" s="211"/>
      <c r="CE189" s="211"/>
      <c r="CF189" s="211"/>
      <c r="CG189" s="211"/>
      <c r="CH189" s="211"/>
      <c r="CI189" s="216">
        <f>CD169</f>
        <v>0</v>
      </c>
      <c r="CJ189" s="216"/>
      <c r="CK189" s="216"/>
      <c r="CL189" s="216"/>
      <c r="CM189" s="216"/>
      <c r="CN189" s="216"/>
      <c r="CO189" s="216"/>
      <c r="CP189" s="216"/>
      <c r="CQ189" s="216"/>
      <c r="CR189" s="216"/>
      <c r="CS189" s="216"/>
      <c r="CT189" s="216"/>
      <c r="CU189" s="216"/>
      <c r="CV189" s="216"/>
      <c r="CW189" s="216"/>
      <c r="CX189" s="216"/>
      <c r="CY189" s="216"/>
      <c r="CZ189" s="216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  <c r="DP189" s="217"/>
      <c r="DQ189" s="217"/>
      <c r="DR189" s="217"/>
      <c r="DS189" s="217"/>
      <c r="DT189" s="217"/>
      <c r="DU189" s="217"/>
      <c r="DV189" s="217"/>
      <c r="DW189" s="217"/>
      <c r="DX189" s="217"/>
      <c r="DY189" s="217"/>
      <c r="DZ189" s="217"/>
      <c r="EA189" s="217"/>
      <c r="EB189" s="217"/>
      <c r="EC189" s="217"/>
      <c r="ED189" s="217"/>
      <c r="EE189" s="217"/>
    </row>
    <row r="190" spans="1:135" ht="12.75" hidden="1">
      <c r="A190" s="214"/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/>
      <c r="AF190" s="214"/>
      <c r="AG190" s="214"/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  <c r="BI190" s="214"/>
      <c r="BJ190" s="214"/>
      <c r="BK190" s="214"/>
      <c r="BL190" s="214"/>
      <c r="BM190" s="214"/>
      <c r="BN190" s="214"/>
      <c r="BO190" s="214"/>
      <c r="BP190" s="214"/>
      <c r="BQ190" s="214"/>
      <c r="BR190" s="214"/>
      <c r="BS190" s="214"/>
      <c r="BT190" s="214"/>
      <c r="BU190" s="214"/>
      <c r="BV190" s="214"/>
      <c r="BW190" s="214"/>
      <c r="BX190" s="214"/>
      <c r="BY190" s="214"/>
      <c r="BZ190" s="214"/>
      <c r="CA190" s="214"/>
      <c r="CB190" s="214"/>
      <c r="CC190" s="214"/>
      <c r="CD190" s="214"/>
      <c r="CE190" s="214"/>
      <c r="CF190" s="214"/>
      <c r="CG190" s="214"/>
      <c r="CH190" s="214"/>
      <c r="CI190" s="214"/>
      <c r="CJ190" s="214"/>
      <c r="CK190" s="214"/>
      <c r="CL190" s="214"/>
      <c r="CM190" s="214"/>
      <c r="CN190" s="214"/>
      <c r="CO190" s="214"/>
      <c r="CP190" s="214"/>
      <c r="CQ190" s="214"/>
      <c r="CR190" s="214"/>
      <c r="CS190" s="214"/>
      <c r="CT190" s="214"/>
      <c r="CU190" s="214"/>
      <c r="CV190" s="214"/>
      <c r="CW190" s="214"/>
      <c r="CX190" s="214"/>
      <c r="CY190" s="214"/>
      <c r="CZ190" s="214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  <c r="DP190" s="217"/>
      <c r="DQ190" s="217"/>
      <c r="DR190" s="217"/>
      <c r="DS190" s="217"/>
      <c r="DT190" s="217"/>
      <c r="DU190" s="217"/>
      <c r="DV190" s="217"/>
      <c r="DW190" s="217"/>
      <c r="DX190" s="217"/>
      <c r="DY190" s="217"/>
      <c r="DZ190" s="217"/>
      <c r="EA190" s="217"/>
      <c r="EB190" s="217"/>
      <c r="EC190" s="217"/>
      <c r="ED190" s="217"/>
      <c r="EE190" s="217"/>
    </row>
    <row r="191" spans="1:135" ht="12.75">
      <c r="A191" s="214"/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/>
      <c r="AG191" s="214"/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14"/>
      <c r="BM191" s="214"/>
      <c r="BN191" s="214"/>
      <c r="BO191" s="214"/>
      <c r="BP191" s="214"/>
      <c r="BQ191" s="214"/>
      <c r="BR191" s="214"/>
      <c r="BS191" s="214"/>
      <c r="BT191" s="214"/>
      <c r="BU191" s="214"/>
      <c r="BV191" s="214"/>
      <c r="BW191" s="214"/>
      <c r="BX191" s="214"/>
      <c r="BY191" s="214"/>
      <c r="BZ191" s="214"/>
      <c r="CA191" s="214"/>
      <c r="CB191" s="214"/>
      <c r="CC191" s="214"/>
      <c r="CD191" s="214"/>
      <c r="CE191" s="214"/>
      <c r="CF191" s="214"/>
      <c r="CG191" s="214"/>
      <c r="CH191" s="214"/>
      <c r="CI191" s="214"/>
      <c r="CJ191" s="214"/>
      <c r="CK191" s="214"/>
      <c r="CL191" s="214"/>
      <c r="CM191" s="214"/>
      <c r="CN191" s="214"/>
      <c r="CO191" s="214"/>
      <c r="CP191" s="214"/>
      <c r="CQ191" s="214"/>
      <c r="CR191" s="214"/>
      <c r="CS191" s="214"/>
      <c r="CT191" s="214"/>
      <c r="CU191" s="214"/>
      <c r="CV191" s="214"/>
      <c r="CW191" s="214"/>
      <c r="CX191" s="214"/>
      <c r="CY191" s="214"/>
      <c r="CZ191" s="214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  <c r="DP191" s="217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</row>
    <row r="192" spans="1:135" ht="17.25" customHeight="1">
      <c r="A192" s="220" t="s">
        <v>55</v>
      </c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  <c r="BF192" s="220"/>
      <c r="BG192" s="220"/>
      <c r="BH192" s="220"/>
      <c r="BI192" s="220"/>
      <c r="BJ192" s="220"/>
      <c r="BK192" s="220"/>
      <c r="BL192" s="220"/>
      <c r="BM192" s="220"/>
      <c r="BN192" s="220"/>
      <c r="BO192" s="220"/>
      <c r="BP192" s="220"/>
      <c r="BQ192" s="220"/>
      <c r="BR192" s="220"/>
      <c r="BS192" s="220"/>
      <c r="BT192" s="220"/>
      <c r="BU192" s="220"/>
      <c r="BV192" s="220"/>
      <c r="BW192" s="220"/>
      <c r="BX192" s="220"/>
      <c r="BY192" s="220"/>
      <c r="BZ192" s="220"/>
      <c r="CA192" s="220"/>
      <c r="CB192" s="220"/>
      <c r="CC192" s="220"/>
      <c r="CD192" s="220"/>
      <c r="CE192" s="220"/>
      <c r="CF192" s="220"/>
      <c r="CG192" s="220"/>
      <c r="CH192" s="220"/>
      <c r="CI192" s="220"/>
      <c r="CJ192" s="220"/>
      <c r="CK192" s="220"/>
      <c r="CL192" s="220"/>
      <c r="CM192" s="220"/>
      <c r="CN192" s="220"/>
      <c r="CO192" s="220"/>
      <c r="CP192" s="220"/>
      <c r="CQ192" s="220"/>
      <c r="CR192" s="220"/>
      <c r="CS192" s="220"/>
      <c r="CT192" s="220"/>
      <c r="CU192" s="220"/>
      <c r="CV192" s="220"/>
      <c r="CW192" s="220"/>
      <c r="CX192" s="220"/>
      <c r="CY192" s="220"/>
      <c r="CZ192" s="220"/>
      <c r="DA192" s="217"/>
      <c r="DB192" s="217"/>
      <c r="DC192" s="217"/>
      <c r="DD192" s="217"/>
      <c r="DE192" s="217"/>
      <c r="DF192" s="217"/>
      <c r="DG192" s="217"/>
      <c r="DH192" s="217"/>
      <c r="DI192" s="217"/>
      <c r="DJ192" s="217"/>
      <c r="DK192" s="217"/>
      <c r="DL192" s="217"/>
      <c r="DM192" s="217"/>
      <c r="DN192" s="217"/>
      <c r="DO192" s="217"/>
      <c r="DP192" s="217"/>
      <c r="DQ192" s="217"/>
      <c r="DR192" s="217"/>
      <c r="DS192" s="217"/>
      <c r="DT192" s="217"/>
      <c r="DU192" s="217"/>
      <c r="DV192" s="217"/>
      <c r="DW192" s="217"/>
      <c r="DX192" s="217"/>
      <c r="DY192" s="217"/>
      <c r="DZ192" s="217"/>
      <c r="EA192" s="217"/>
      <c r="EB192" s="217"/>
      <c r="EC192" s="217"/>
      <c r="ED192" s="217"/>
      <c r="EE192" s="217"/>
    </row>
    <row r="193" spans="1:135" ht="16.5" customHeight="1">
      <c r="A193" s="260" t="s">
        <v>11</v>
      </c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305" t="s">
        <v>165</v>
      </c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  <c r="AJ193" s="305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  <c r="AU193" s="305"/>
      <c r="AV193" s="305"/>
      <c r="AW193" s="305"/>
      <c r="AX193" s="305"/>
      <c r="AY193" s="305"/>
      <c r="AZ193" s="305"/>
      <c r="BA193" s="305"/>
      <c r="BB193" s="305"/>
      <c r="BC193" s="305"/>
      <c r="BD193" s="305"/>
      <c r="BE193" s="305"/>
      <c r="BF193" s="305"/>
      <c r="BG193" s="305"/>
      <c r="BH193" s="305"/>
      <c r="BI193" s="305"/>
      <c r="BJ193" s="305"/>
      <c r="BK193" s="305"/>
      <c r="BL193" s="305"/>
      <c r="BM193" s="305"/>
      <c r="BN193" s="305"/>
      <c r="BO193" s="305"/>
      <c r="BP193" s="305"/>
      <c r="BQ193" s="305"/>
      <c r="BR193" s="305"/>
      <c r="BS193" s="305"/>
      <c r="BT193" s="305"/>
      <c r="BU193" s="305"/>
      <c r="BV193" s="305"/>
      <c r="BW193" s="305"/>
      <c r="BX193" s="305"/>
      <c r="BY193" s="305"/>
      <c r="BZ193" s="305"/>
      <c r="CA193" s="305"/>
      <c r="CB193" s="305"/>
      <c r="CC193" s="305"/>
      <c r="CD193" s="305"/>
      <c r="CE193" s="305"/>
      <c r="CF193" s="305"/>
      <c r="CG193" s="305"/>
      <c r="CH193" s="305"/>
      <c r="CI193" s="305"/>
      <c r="CJ193" s="305"/>
      <c r="CK193" s="305"/>
      <c r="CL193" s="305"/>
      <c r="CM193" s="305"/>
      <c r="CN193" s="305"/>
      <c r="CO193" s="305"/>
      <c r="CP193" s="305"/>
      <c r="CQ193" s="305"/>
      <c r="CR193" s="305"/>
      <c r="CS193" s="305"/>
      <c r="CT193" s="305"/>
      <c r="CU193" s="305"/>
      <c r="CV193" s="305"/>
      <c r="CW193" s="305"/>
      <c r="CX193" s="305"/>
      <c r="CY193" s="305"/>
      <c r="CZ193" s="305"/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  <c r="DP193" s="217"/>
      <c r="DQ193" s="217"/>
      <c r="DR193" s="217"/>
      <c r="DS193" s="217"/>
      <c r="DT193" s="217"/>
      <c r="DU193" s="217"/>
      <c r="DV193" s="217"/>
      <c r="DW193" s="217"/>
      <c r="DX193" s="217"/>
      <c r="DY193" s="217"/>
      <c r="DZ193" s="217"/>
      <c r="EA193" s="217"/>
      <c r="EB193" s="217"/>
      <c r="EC193" s="217"/>
      <c r="ED193" s="217"/>
      <c r="EE193" s="217"/>
    </row>
    <row r="194" spans="1:135" ht="14.25" customHeight="1">
      <c r="A194" s="294" t="s">
        <v>206</v>
      </c>
      <c r="B194" s="302"/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B194" s="302"/>
      <c r="AC194" s="302"/>
      <c r="AD194" s="302"/>
      <c r="AE194" s="302"/>
      <c r="AF194" s="302"/>
      <c r="AG194" s="302"/>
      <c r="AH194" s="302"/>
      <c r="AI194" s="302"/>
      <c r="AJ194" s="302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  <c r="AU194" s="302"/>
      <c r="AV194" s="302"/>
      <c r="AW194" s="302"/>
      <c r="AX194" s="302"/>
      <c r="AY194" s="302"/>
      <c r="AZ194" s="302"/>
      <c r="BA194" s="302"/>
      <c r="BB194" s="302"/>
      <c r="BC194" s="302"/>
      <c r="BD194" s="302"/>
      <c r="BE194" s="302"/>
      <c r="BF194" s="302"/>
      <c r="BG194" s="302"/>
      <c r="BH194" s="302"/>
      <c r="BI194" s="302"/>
      <c r="BJ194" s="302"/>
      <c r="BK194" s="302"/>
      <c r="BL194" s="302"/>
      <c r="BM194" s="302"/>
      <c r="BN194" s="302"/>
      <c r="BO194" s="302"/>
      <c r="BP194" s="302"/>
      <c r="BQ194" s="302"/>
      <c r="BR194" s="302"/>
      <c r="BS194" s="302"/>
      <c r="BT194" s="302"/>
      <c r="BU194" s="302"/>
      <c r="BV194" s="302"/>
      <c r="BW194" s="302"/>
      <c r="BX194" s="302"/>
      <c r="BY194" s="302"/>
      <c r="BZ194" s="302"/>
      <c r="CA194" s="302"/>
      <c r="CB194" s="302"/>
      <c r="CC194" s="302"/>
      <c r="CD194" s="302"/>
      <c r="CE194" s="302"/>
      <c r="CF194" s="302"/>
      <c r="CG194" s="302"/>
      <c r="CH194" s="302"/>
      <c r="CI194" s="302"/>
      <c r="CJ194" s="302"/>
      <c r="CK194" s="302"/>
      <c r="CL194" s="302"/>
      <c r="CM194" s="302"/>
      <c r="CN194" s="302"/>
      <c r="CO194" s="302"/>
      <c r="CP194" s="302"/>
      <c r="CQ194" s="302"/>
      <c r="CR194" s="302"/>
      <c r="CS194" s="302"/>
      <c r="CT194" s="302"/>
      <c r="CU194" s="302"/>
      <c r="CV194" s="302"/>
      <c r="CW194" s="302"/>
      <c r="CX194" s="302"/>
      <c r="CY194" s="302"/>
      <c r="CZ194" s="302"/>
      <c r="DA194" s="217"/>
      <c r="DB194" s="217"/>
      <c r="DC194" s="217"/>
      <c r="DD194" s="217"/>
      <c r="DE194" s="217"/>
      <c r="DF194" s="217"/>
      <c r="DG194" s="217"/>
      <c r="DH194" s="217"/>
      <c r="DI194" s="217"/>
      <c r="DJ194" s="217"/>
      <c r="DK194" s="217"/>
      <c r="DL194" s="217"/>
      <c r="DM194" s="217"/>
      <c r="DN194" s="217"/>
      <c r="DO194" s="217"/>
      <c r="DP194" s="217"/>
      <c r="DQ194" s="217"/>
      <c r="DR194" s="217"/>
      <c r="DS194" s="217"/>
      <c r="DT194" s="217"/>
      <c r="DU194" s="217"/>
      <c r="DV194" s="217"/>
      <c r="DW194" s="217"/>
      <c r="DX194" s="217"/>
      <c r="DY194" s="217"/>
      <c r="DZ194" s="217"/>
      <c r="EA194" s="217"/>
      <c r="EB194" s="217"/>
      <c r="EC194" s="217"/>
      <c r="ED194" s="217"/>
      <c r="EE194" s="217"/>
    </row>
    <row r="195" spans="1:135" ht="13.5" customHeight="1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  <c r="BB195" s="233"/>
      <c r="BC195" s="233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33"/>
      <c r="CA195" s="233"/>
      <c r="CB195" s="233"/>
      <c r="CC195" s="233"/>
      <c r="CD195" s="233"/>
      <c r="CE195" s="233"/>
      <c r="CF195" s="233"/>
      <c r="CG195" s="233"/>
      <c r="CH195" s="233"/>
      <c r="CI195" s="233"/>
      <c r="CJ195" s="233"/>
      <c r="CK195" s="233"/>
      <c r="CL195" s="233"/>
      <c r="CM195" s="233"/>
      <c r="CN195" s="233"/>
      <c r="CO195" s="233"/>
      <c r="CP195" s="233"/>
      <c r="CQ195" s="233"/>
      <c r="CR195" s="233"/>
      <c r="CS195" s="233"/>
      <c r="CT195" s="233"/>
      <c r="CU195" s="233"/>
      <c r="CV195" s="233"/>
      <c r="CW195" s="233"/>
      <c r="CX195" s="233"/>
      <c r="CY195" s="233"/>
      <c r="CZ195" s="233"/>
      <c r="DA195" s="217"/>
      <c r="DB195" s="217"/>
      <c r="DC195" s="217"/>
      <c r="DD195" s="217"/>
      <c r="DE195" s="217"/>
      <c r="DF195" s="217"/>
      <c r="DG195" s="217"/>
      <c r="DH195" s="217"/>
      <c r="DI195" s="217"/>
      <c r="DJ195" s="217"/>
      <c r="DK195" s="217"/>
      <c r="DL195" s="217"/>
      <c r="DM195" s="217"/>
      <c r="DN195" s="217"/>
      <c r="DO195" s="217"/>
      <c r="DP195" s="217"/>
      <c r="DQ195" s="217"/>
      <c r="DR195" s="217"/>
      <c r="DS195" s="217"/>
      <c r="DT195" s="217"/>
      <c r="DU195" s="217"/>
      <c r="DV195" s="217"/>
      <c r="DW195" s="217"/>
      <c r="DX195" s="217"/>
      <c r="DY195" s="217"/>
      <c r="DZ195" s="217"/>
      <c r="EA195" s="217"/>
      <c r="EB195" s="217"/>
      <c r="EC195" s="217"/>
      <c r="ED195" s="217"/>
      <c r="EE195" s="217"/>
    </row>
    <row r="196" spans="1:135" ht="13.5" customHeight="1">
      <c r="A196" s="207" t="s">
        <v>0</v>
      </c>
      <c r="B196" s="208"/>
      <c r="C196" s="208"/>
      <c r="D196" s="208"/>
      <c r="E196" s="208"/>
      <c r="F196" s="209"/>
      <c r="G196" s="207" t="s">
        <v>14</v>
      </c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9"/>
      <c r="BC196" s="207" t="s">
        <v>66</v>
      </c>
      <c r="BD196" s="208"/>
      <c r="BE196" s="208"/>
      <c r="BF196" s="208"/>
      <c r="BG196" s="208"/>
      <c r="BH196" s="208"/>
      <c r="BI196" s="208"/>
      <c r="BJ196" s="208"/>
      <c r="BK196" s="208"/>
      <c r="BL196" s="208"/>
      <c r="BM196" s="208"/>
      <c r="BN196" s="208"/>
      <c r="BO196" s="208"/>
      <c r="BP196" s="208"/>
      <c r="BQ196" s="208"/>
      <c r="BR196" s="209"/>
      <c r="BS196" s="207" t="s">
        <v>75</v>
      </c>
      <c r="BT196" s="208"/>
      <c r="BU196" s="208"/>
      <c r="BV196" s="208"/>
      <c r="BW196" s="208"/>
      <c r="BX196" s="208"/>
      <c r="BY196" s="208"/>
      <c r="BZ196" s="208"/>
      <c r="CA196" s="208"/>
      <c r="CB196" s="208"/>
      <c r="CC196" s="208"/>
      <c r="CD196" s="208"/>
      <c r="CE196" s="208"/>
      <c r="CF196" s="208"/>
      <c r="CG196" s="208"/>
      <c r="CH196" s="209"/>
      <c r="CI196" s="207" t="s">
        <v>46</v>
      </c>
      <c r="CJ196" s="208"/>
      <c r="CK196" s="208"/>
      <c r="CL196" s="208"/>
      <c r="CM196" s="208"/>
      <c r="CN196" s="208"/>
      <c r="CO196" s="208"/>
      <c r="CP196" s="208"/>
      <c r="CQ196" s="208"/>
      <c r="CR196" s="208"/>
      <c r="CS196" s="208"/>
      <c r="CT196" s="208"/>
      <c r="CU196" s="208"/>
      <c r="CV196" s="208"/>
      <c r="CW196" s="208"/>
      <c r="CX196" s="208"/>
      <c r="CY196" s="208"/>
      <c r="CZ196" s="209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  <c r="DP196" s="217"/>
      <c r="DQ196" s="217"/>
      <c r="DR196" s="217"/>
      <c r="DS196" s="217"/>
      <c r="DT196" s="217"/>
      <c r="DU196" s="217"/>
      <c r="DV196" s="217"/>
      <c r="DW196" s="217"/>
      <c r="DX196" s="217"/>
      <c r="DY196" s="217"/>
      <c r="DZ196" s="217"/>
      <c r="EA196" s="217"/>
      <c r="EB196" s="217"/>
      <c r="EC196" s="217"/>
      <c r="ED196" s="217"/>
      <c r="EE196" s="217"/>
    </row>
    <row r="197" spans="1:135" ht="12.75">
      <c r="A197" s="212">
        <v>1</v>
      </c>
      <c r="B197" s="212"/>
      <c r="C197" s="212"/>
      <c r="D197" s="212"/>
      <c r="E197" s="212"/>
      <c r="F197" s="212"/>
      <c r="G197" s="212">
        <v>2</v>
      </c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>
        <v>3</v>
      </c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2"/>
      <c r="BQ197" s="212"/>
      <c r="BR197" s="212"/>
      <c r="BS197" s="212">
        <v>4</v>
      </c>
      <c r="BT197" s="212"/>
      <c r="BU197" s="212"/>
      <c r="BV197" s="212"/>
      <c r="BW197" s="212"/>
      <c r="BX197" s="212"/>
      <c r="BY197" s="212"/>
      <c r="BZ197" s="212"/>
      <c r="CA197" s="212"/>
      <c r="CB197" s="212"/>
      <c r="CC197" s="212"/>
      <c r="CD197" s="212"/>
      <c r="CE197" s="212"/>
      <c r="CF197" s="212"/>
      <c r="CG197" s="212"/>
      <c r="CH197" s="212"/>
      <c r="CI197" s="212">
        <v>5</v>
      </c>
      <c r="CJ197" s="212"/>
      <c r="CK197" s="212"/>
      <c r="CL197" s="212"/>
      <c r="CM197" s="212"/>
      <c r="CN197" s="212"/>
      <c r="CO197" s="212"/>
      <c r="CP197" s="212"/>
      <c r="CQ197" s="212"/>
      <c r="CR197" s="212"/>
      <c r="CS197" s="212"/>
      <c r="CT197" s="212"/>
      <c r="CU197" s="212"/>
      <c r="CV197" s="212"/>
      <c r="CW197" s="212"/>
      <c r="CX197" s="212"/>
      <c r="CY197" s="212"/>
      <c r="CZ197" s="212"/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  <c r="DP197" s="217"/>
      <c r="DQ197" s="217"/>
      <c r="DR197" s="217"/>
      <c r="DS197" s="217"/>
      <c r="DT197" s="217"/>
      <c r="DU197" s="217"/>
      <c r="DV197" s="217"/>
      <c r="DW197" s="217"/>
      <c r="DX197" s="217"/>
      <c r="DY197" s="217"/>
      <c r="DZ197" s="217"/>
      <c r="EA197" s="217"/>
      <c r="EB197" s="217"/>
      <c r="EC197" s="217"/>
      <c r="ED197" s="217"/>
      <c r="EE197" s="217"/>
    </row>
    <row r="198" spans="1:135" ht="12.75">
      <c r="A198" s="212"/>
      <c r="B198" s="212"/>
      <c r="C198" s="212"/>
      <c r="D198" s="212"/>
      <c r="E198" s="212"/>
      <c r="F198" s="212"/>
      <c r="G198" s="212" t="s">
        <v>288</v>
      </c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  <c r="BI198" s="212"/>
      <c r="BJ198" s="212"/>
      <c r="BK198" s="212"/>
      <c r="BL198" s="212"/>
      <c r="BM198" s="212"/>
      <c r="BN198" s="212"/>
      <c r="BO198" s="212"/>
      <c r="BP198" s="212"/>
      <c r="BQ198" s="212"/>
      <c r="BR198" s="212"/>
      <c r="BS198" s="212"/>
      <c r="BT198" s="212"/>
      <c r="BU198" s="212"/>
      <c r="BV198" s="212"/>
      <c r="BW198" s="212"/>
      <c r="BX198" s="212"/>
      <c r="BY198" s="212"/>
      <c r="BZ198" s="212"/>
      <c r="CA198" s="212"/>
      <c r="CB198" s="212"/>
      <c r="CC198" s="212"/>
      <c r="CD198" s="212"/>
      <c r="CE198" s="212"/>
      <c r="CF198" s="212"/>
      <c r="CG198" s="212"/>
      <c r="CH198" s="212"/>
      <c r="CI198" s="226">
        <v>11500</v>
      </c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17"/>
      <c r="DB198" s="217"/>
      <c r="DC198" s="217"/>
      <c r="DD198" s="217"/>
      <c r="DE198" s="217"/>
      <c r="DF198" s="217"/>
      <c r="DG198" s="217"/>
      <c r="DH198" s="217"/>
      <c r="DI198" s="217"/>
      <c r="DJ198" s="217"/>
      <c r="DK198" s="217"/>
      <c r="DL198" s="217"/>
      <c r="DM198" s="217"/>
      <c r="DN198" s="217"/>
      <c r="DO198" s="217"/>
      <c r="DP198" s="217"/>
      <c r="DQ198" s="217"/>
      <c r="DR198" s="217"/>
      <c r="DS198" s="217"/>
      <c r="DT198" s="217"/>
      <c r="DU198" s="217"/>
      <c r="DV198" s="217"/>
      <c r="DW198" s="217"/>
      <c r="DX198" s="217"/>
      <c r="DY198" s="217"/>
      <c r="DZ198" s="217"/>
      <c r="EA198" s="217"/>
      <c r="EB198" s="217"/>
      <c r="EC198" s="217"/>
      <c r="ED198" s="217"/>
      <c r="EE198" s="217"/>
    </row>
    <row r="199" spans="1:135" ht="12.75">
      <c r="A199" s="210"/>
      <c r="B199" s="210"/>
      <c r="C199" s="210"/>
      <c r="D199" s="210"/>
      <c r="E199" s="210"/>
      <c r="F199" s="210"/>
      <c r="G199" s="235" t="s">
        <v>275</v>
      </c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6"/>
      <c r="BB199" s="237"/>
      <c r="BC199" s="216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  <c r="BZ199" s="216"/>
      <c r="CA199" s="216"/>
      <c r="CB199" s="216"/>
      <c r="CC199" s="216"/>
      <c r="CD199" s="216"/>
      <c r="CE199" s="216"/>
      <c r="CF199" s="216"/>
      <c r="CG199" s="216"/>
      <c r="CH199" s="216"/>
      <c r="CI199" s="216">
        <f>538500+393285.01</f>
        <v>931785.01</v>
      </c>
      <c r="CJ199" s="216"/>
      <c r="CK199" s="216"/>
      <c r="CL199" s="216"/>
      <c r="CM199" s="216"/>
      <c r="CN199" s="216"/>
      <c r="CO199" s="216"/>
      <c r="CP199" s="216"/>
      <c r="CQ199" s="216"/>
      <c r="CR199" s="216"/>
      <c r="CS199" s="216"/>
      <c r="CT199" s="216"/>
      <c r="CU199" s="216"/>
      <c r="CV199" s="216"/>
      <c r="CW199" s="216"/>
      <c r="CX199" s="216"/>
      <c r="CY199" s="216"/>
      <c r="CZ199" s="216"/>
      <c r="DA199" s="217"/>
      <c r="DB199" s="217"/>
      <c r="DC199" s="217"/>
      <c r="DD199" s="217"/>
      <c r="DE199" s="217"/>
      <c r="DF199" s="217"/>
      <c r="DG199" s="217"/>
      <c r="DH199" s="217"/>
      <c r="DI199" s="217"/>
      <c r="DJ199" s="217"/>
      <c r="DK199" s="217"/>
      <c r="DL199" s="217"/>
      <c r="DM199" s="217"/>
      <c r="DN199" s="217"/>
      <c r="DO199" s="217"/>
      <c r="DP199" s="217"/>
      <c r="DQ199" s="217"/>
      <c r="DR199" s="217"/>
      <c r="DS199" s="217"/>
      <c r="DT199" s="217"/>
      <c r="DU199" s="217"/>
      <c r="DV199" s="217"/>
      <c r="DW199" s="217"/>
      <c r="DX199" s="217"/>
      <c r="DY199" s="217"/>
      <c r="DZ199" s="217"/>
      <c r="EA199" s="217"/>
      <c r="EB199" s="217"/>
      <c r="EC199" s="217"/>
      <c r="ED199" s="217"/>
      <c r="EE199" s="217"/>
    </row>
    <row r="200" spans="1:135" ht="12.75" hidden="1">
      <c r="A200" s="210"/>
      <c r="B200" s="210"/>
      <c r="C200" s="210"/>
      <c r="D200" s="210"/>
      <c r="E200" s="210"/>
      <c r="F200" s="210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216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  <c r="BZ200" s="216"/>
      <c r="CA200" s="216"/>
      <c r="CB200" s="216"/>
      <c r="CC200" s="216"/>
      <c r="CD200" s="216"/>
      <c r="CE200" s="216"/>
      <c r="CF200" s="216"/>
      <c r="CG200" s="216"/>
      <c r="CH200" s="216"/>
      <c r="CI200" s="216"/>
      <c r="CJ200" s="216"/>
      <c r="CK200" s="216"/>
      <c r="CL200" s="216"/>
      <c r="CM200" s="216"/>
      <c r="CN200" s="216"/>
      <c r="CO200" s="216"/>
      <c r="CP200" s="216"/>
      <c r="CQ200" s="216"/>
      <c r="CR200" s="216"/>
      <c r="CS200" s="216"/>
      <c r="CT200" s="216"/>
      <c r="CU200" s="216"/>
      <c r="CV200" s="216"/>
      <c r="CW200" s="216"/>
      <c r="CX200" s="216"/>
      <c r="CY200" s="216"/>
      <c r="CZ200" s="216"/>
      <c r="DA200" s="217"/>
      <c r="DB200" s="217"/>
      <c r="DC200" s="217"/>
      <c r="DD200" s="217"/>
      <c r="DE200" s="217"/>
      <c r="DF200" s="217"/>
      <c r="DG200" s="217"/>
      <c r="DH200" s="217"/>
      <c r="DI200" s="217"/>
      <c r="DJ200" s="217"/>
      <c r="DK200" s="217"/>
      <c r="DL200" s="217"/>
      <c r="DM200" s="217"/>
      <c r="DN200" s="217"/>
      <c r="DO200" s="217"/>
      <c r="DP200" s="217"/>
      <c r="DQ200" s="217"/>
      <c r="DR200" s="217"/>
      <c r="DS200" s="217"/>
      <c r="DT200" s="217"/>
      <c r="DU200" s="217"/>
      <c r="DV200" s="217"/>
      <c r="DW200" s="217"/>
      <c r="DX200" s="217"/>
      <c r="DY200" s="217"/>
      <c r="DZ200" s="217"/>
      <c r="EA200" s="217"/>
      <c r="EB200" s="217"/>
      <c r="EC200" s="217"/>
      <c r="ED200" s="217"/>
      <c r="EE200" s="217"/>
    </row>
    <row r="201" spans="1:136" ht="12.75">
      <c r="A201" s="210"/>
      <c r="B201" s="210"/>
      <c r="C201" s="210"/>
      <c r="D201" s="210"/>
      <c r="E201" s="210"/>
      <c r="F201" s="210"/>
      <c r="G201" s="218" t="s">
        <v>8</v>
      </c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9"/>
      <c r="BC201" s="211">
        <f>SUM(BC199:BC200)</f>
        <v>0</v>
      </c>
      <c r="BD201" s="211"/>
      <c r="BE201" s="211"/>
      <c r="BF201" s="211"/>
      <c r="BG201" s="211"/>
      <c r="BH201" s="211"/>
      <c r="BI201" s="211"/>
      <c r="BJ201" s="211"/>
      <c r="BK201" s="211"/>
      <c r="BL201" s="211"/>
      <c r="BM201" s="211"/>
      <c r="BN201" s="211"/>
      <c r="BO201" s="211"/>
      <c r="BP201" s="211"/>
      <c r="BQ201" s="211"/>
      <c r="BR201" s="211"/>
      <c r="BS201" s="211" t="s">
        <v>9</v>
      </c>
      <c r="BT201" s="211"/>
      <c r="BU201" s="211"/>
      <c r="BV201" s="211"/>
      <c r="BW201" s="211"/>
      <c r="BX201" s="211"/>
      <c r="BY201" s="211"/>
      <c r="BZ201" s="211"/>
      <c r="CA201" s="211"/>
      <c r="CB201" s="211"/>
      <c r="CC201" s="211"/>
      <c r="CD201" s="211"/>
      <c r="CE201" s="211"/>
      <c r="CF201" s="211"/>
      <c r="CG201" s="211"/>
      <c r="CH201" s="211"/>
      <c r="CI201" s="213">
        <f>CI198+CI199</f>
        <v>943285.01</v>
      </c>
      <c r="CJ201" s="213"/>
      <c r="CK201" s="213"/>
      <c r="CL201" s="213"/>
      <c r="CM201" s="213"/>
      <c r="CN201" s="213"/>
      <c r="CO201" s="213"/>
      <c r="CP201" s="213"/>
      <c r="CQ201" s="213"/>
      <c r="CR201" s="213"/>
      <c r="CS201" s="213"/>
      <c r="CT201" s="213"/>
      <c r="CU201" s="213"/>
      <c r="CV201" s="213"/>
      <c r="CW201" s="213"/>
      <c r="CX201" s="213"/>
      <c r="CY201" s="213"/>
      <c r="CZ201" s="213"/>
      <c r="DA201" s="217"/>
      <c r="DB201" s="217"/>
      <c r="DC201" s="217"/>
      <c r="DD201" s="217"/>
      <c r="DE201" s="217"/>
      <c r="DF201" s="217"/>
      <c r="DG201" s="217"/>
      <c r="DH201" s="217"/>
      <c r="DI201" s="217"/>
      <c r="DJ201" s="217"/>
      <c r="DK201" s="217"/>
      <c r="DL201" s="217"/>
      <c r="DM201" s="217"/>
      <c r="DN201" s="217"/>
      <c r="DO201" s="217"/>
      <c r="DP201" s="217"/>
      <c r="DQ201" s="217"/>
      <c r="DR201" s="217"/>
      <c r="DS201" s="217"/>
      <c r="DT201" s="217"/>
      <c r="DU201" s="217"/>
      <c r="DV201" s="217"/>
      <c r="DW201" s="217"/>
      <c r="DX201" s="217"/>
      <c r="DY201" s="217"/>
      <c r="DZ201" s="217"/>
      <c r="EA201" s="217"/>
      <c r="EB201" s="217"/>
      <c r="EC201" s="217"/>
      <c r="ED201" s="217"/>
      <c r="EE201" s="217"/>
      <c r="EF201" s="74"/>
    </row>
    <row r="202" spans="1:135" ht="12.75">
      <c r="A202" s="303"/>
      <c r="B202" s="304"/>
      <c r="C202" s="304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304"/>
      <c r="AK202" s="304"/>
      <c r="AL202" s="304"/>
      <c r="AM202" s="304"/>
      <c r="AN202" s="304"/>
      <c r="AO202" s="304"/>
      <c r="AP202" s="304"/>
      <c r="AQ202" s="304"/>
      <c r="AR202" s="304"/>
      <c r="AS202" s="304"/>
      <c r="AT202" s="304"/>
      <c r="AU202" s="304"/>
      <c r="AV202" s="304"/>
      <c r="AW202" s="304"/>
      <c r="AX202" s="304"/>
      <c r="AY202" s="304"/>
      <c r="AZ202" s="304"/>
      <c r="BA202" s="304"/>
      <c r="BB202" s="304"/>
      <c r="BC202" s="304"/>
      <c r="BD202" s="304"/>
      <c r="BE202" s="304"/>
      <c r="BF202" s="304"/>
      <c r="BG202" s="304"/>
      <c r="BH202" s="304"/>
      <c r="BI202" s="304"/>
      <c r="BJ202" s="304"/>
      <c r="BK202" s="304"/>
      <c r="BL202" s="304"/>
      <c r="BM202" s="304"/>
      <c r="BN202" s="304"/>
      <c r="BO202" s="304"/>
      <c r="BP202" s="304"/>
      <c r="BQ202" s="304"/>
      <c r="BR202" s="304"/>
      <c r="BS202" s="304"/>
      <c r="BT202" s="304"/>
      <c r="BU202" s="304"/>
      <c r="BV202" s="304"/>
      <c r="BW202" s="304"/>
      <c r="BX202" s="304"/>
      <c r="BY202" s="304"/>
      <c r="BZ202" s="304"/>
      <c r="CA202" s="304"/>
      <c r="CB202" s="304"/>
      <c r="CC202" s="304"/>
      <c r="CD202" s="304"/>
      <c r="CE202" s="304"/>
      <c r="CF202" s="304"/>
      <c r="CG202" s="304"/>
      <c r="CH202" s="304"/>
      <c r="CI202" s="304"/>
      <c r="CJ202" s="304"/>
      <c r="CK202" s="304"/>
      <c r="CL202" s="304"/>
      <c r="CM202" s="304"/>
      <c r="CN202" s="304"/>
      <c r="CO202" s="304"/>
      <c r="CP202" s="304"/>
      <c r="CQ202" s="304"/>
      <c r="CR202" s="304"/>
      <c r="CS202" s="304"/>
      <c r="CT202" s="304"/>
      <c r="CU202" s="304"/>
      <c r="CV202" s="304"/>
      <c r="CW202" s="304"/>
      <c r="CX202" s="304"/>
      <c r="CY202" s="304"/>
      <c r="CZ202" s="304"/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  <c r="DP202" s="217"/>
      <c r="DQ202" s="217"/>
      <c r="DR202" s="217"/>
      <c r="DS202" s="217"/>
      <c r="DT202" s="217"/>
      <c r="DU202" s="217"/>
      <c r="DV202" s="217"/>
      <c r="DW202" s="217"/>
      <c r="DX202" s="217"/>
      <c r="DY202" s="217"/>
      <c r="DZ202" s="217"/>
      <c r="EA202" s="217"/>
      <c r="EB202" s="217"/>
      <c r="EC202" s="217"/>
      <c r="ED202" s="217"/>
      <c r="EE202" s="217"/>
    </row>
    <row r="203" spans="1:135" ht="12.7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  <c r="DP203" s="217"/>
      <c r="DQ203" s="217"/>
      <c r="DR203" s="217"/>
      <c r="DS203" s="217"/>
      <c r="DT203" s="217"/>
      <c r="DU203" s="217"/>
      <c r="DV203" s="217"/>
      <c r="DW203" s="217"/>
      <c r="DX203" s="217"/>
      <c r="DY203" s="217"/>
      <c r="DZ203" s="217"/>
      <c r="EA203" s="217"/>
      <c r="EB203" s="217"/>
      <c r="EC203" s="217"/>
      <c r="ED203" s="217"/>
      <c r="EE203" s="217"/>
    </row>
    <row r="204" spans="1:135" ht="12.7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  <c r="DP204" s="217"/>
      <c r="DQ204" s="217"/>
      <c r="DR204" s="217"/>
      <c r="DS204" s="217"/>
      <c r="DT204" s="217"/>
      <c r="DU204" s="217"/>
      <c r="DV204" s="217"/>
      <c r="DW204" s="217"/>
      <c r="DX204" s="217"/>
      <c r="DY204" s="217"/>
      <c r="DZ204" s="217"/>
      <c r="EA204" s="217"/>
      <c r="EB204" s="217"/>
      <c r="EC204" s="217"/>
      <c r="ED204" s="217"/>
      <c r="EE204" s="217"/>
    </row>
  </sheetData>
  <sheetProtection/>
  <mergeCells count="703">
    <mergeCell ref="G102:AN102"/>
    <mergeCell ref="AO100:BD100"/>
    <mergeCell ref="CI89:CZ89"/>
    <mergeCell ref="A90:F90"/>
    <mergeCell ref="CI198:CZ198"/>
    <mergeCell ref="A87:CZ87"/>
    <mergeCell ref="A88:F88"/>
    <mergeCell ref="BS91:CH91"/>
    <mergeCell ref="CI90:CZ90"/>
    <mergeCell ref="CI92:CZ92"/>
    <mergeCell ref="CI88:CZ88"/>
    <mergeCell ref="A102:F102"/>
    <mergeCell ref="A89:F89"/>
    <mergeCell ref="BC90:BR90"/>
    <mergeCell ref="G88:BB88"/>
    <mergeCell ref="BC88:BR88"/>
    <mergeCell ref="G90:BB90"/>
    <mergeCell ref="G89:BB89"/>
    <mergeCell ref="BC89:BR89"/>
    <mergeCell ref="BE100:BT100"/>
    <mergeCell ref="BS68:CC68"/>
    <mergeCell ref="BS89:CH89"/>
    <mergeCell ref="A97:CZ97"/>
    <mergeCell ref="A94:CZ94"/>
    <mergeCell ref="W96:CZ96"/>
    <mergeCell ref="A96:V96"/>
    <mergeCell ref="BS90:CH90"/>
    <mergeCell ref="A86:X86"/>
    <mergeCell ref="A93:CZ93"/>
    <mergeCell ref="A95:CZ95"/>
    <mergeCell ref="AD27:AX27"/>
    <mergeCell ref="AD22:BB22"/>
    <mergeCell ref="BC23:BR23"/>
    <mergeCell ref="F22:AC22"/>
    <mergeCell ref="A28:E28"/>
    <mergeCell ref="A79:F79"/>
    <mergeCell ref="G79:BB79"/>
    <mergeCell ref="BC79:BR79"/>
    <mergeCell ref="A66:X66"/>
    <mergeCell ref="Y66:CZ66"/>
    <mergeCell ref="BS21:CH21"/>
    <mergeCell ref="CI21:CZ21"/>
    <mergeCell ref="BC22:BR22"/>
    <mergeCell ref="BS22:CH22"/>
    <mergeCell ref="CI22:CZ22"/>
    <mergeCell ref="A56:CZ57"/>
    <mergeCell ref="A22:E22"/>
    <mergeCell ref="BQ28:CH28"/>
    <mergeCell ref="A25:CZ25"/>
    <mergeCell ref="A27:E27"/>
    <mergeCell ref="A11:E11"/>
    <mergeCell ref="A12:E12"/>
    <mergeCell ref="BA9:CL9"/>
    <mergeCell ref="BM10:BX10"/>
    <mergeCell ref="A2:EE2"/>
    <mergeCell ref="A4:AI4"/>
    <mergeCell ref="A3:EE3"/>
    <mergeCell ref="DO8:EE10"/>
    <mergeCell ref="BY10:CL10"/>
    <mergeCell ref="A7:EE7"/>
    <mergeCell ref="F12:AD12"/>
    <mergeCell ref="BC19:BR19"/>
    <mergeCell ref="DO11:EE11"/>
    <mergeCell ref="CM8:CX10"/>
    <mergeCell ref="CM11:CX11"/>
    <mergeCell ref="AD20:BB20"/>
    <mergeCell ref="F11:AD11"/>
    <mergeCell ref="AE11:AM11"/>
    <mergeCell ref="A16:EE16"/>
    <mergeCell ref="AN8:CL8"/>
    <mergeCell ref="F20:AC20"/>
    <mergeCell ref="A13:E13"/>
    <mergeCell ref="F14:AD14"/>
    <mergeCell ref="A32:CZ32"/>
    <mergeCell ref="AE12:AM12"/>
    <mergeCell ref="CY12:DN12"/>
    <mergeCell ref="AY27:BP27"/>
    <mergeCell ref="CI27:CZ27"/>
    <mergeCell ref="BQ27:CH27"/>
    <mergeCell ref="A30:E30"/>
    <mergeCell ref="A23:AC23"/>
    <mergeCell ref="CI28:CZ28"/>
    <mergeCell ref="DO12:EE12"/>
    <mergeCell ref="A21:E21"/>
    <mergeCell ref="F21:AC21"/>
    <mergeCell ref="A19:E19"/>
    <mergeCell ref="A20:E20"/>
    <mergeCell ref="BC21:BR21"/>
    <mergeCell ref="AD21:BB21"/>
    <mergeCell ref="DA17:EE191"/>
    <mergeCell ref="BY13:CL13"/>
    <mergeCell ref="BY14:CL14"/>
    <mergeCell ref="DO15:EE15"/>
    <mergeCell ref="CM15:CX15"/>
    <mergeCell ref="DO14:EE14"/>
    <mergeCell ref="F13:AD13"/>
    <mergeCell ref="AE13:AM13"/>
    <mergeCell ref="CY13:DN13"/>
    <mergeCell ref="DO13:EE13"/>
    <mergeCell ref="AN13:AZ13"/>
    <mergeCell ref="CY14:DN14"/>
    <mergeCell ref="BC20:BR20"/>
    <mergeCell ref="F27:AC27"/>
    <mergeCell ref="AD28:AX28"/>
    <mergeCell ref="AY28:BP28"/>
    <mergeCell ref="BY15:CL15"/>
    <mergeCell ref="F28:AC28"/>
    <mergeCell ref="A26:CZ26"/>
    <mergeCell ref="BS23:CH23"/>
    <mergeCell ref="CI23:CZ23"/>
    <mergeCell ref="A14:E14"/>
    <mergeCell ref="F19:AC19"/>
    <mergeCell ref="AD19:BB19"/>
    <mergeCell ref="BM14:BX14"/>
    <mergeCell ref="AN15:AZ15"/>
    <mergeCell ref="AN14:AZ14"/>
    <mergeCell ref="A31:AC31"/>
    <mergeCell ref="A24:CZ24"/>
    <mergeCell ref="AD23:BB23"/>
    <mergeCell ref="BA13:BL13"/>
    <mergeCell ref="BA14:BL14"/>
    <mergeCell ref="BM13:BX13"/>
    <mergeCell ref="CY15:DN15"/>
    <mergeCell ref="CM13:CX13"/>
    <mergeCell ref="CM14:CX14"/>
    <mergeCell ref="A17:CZ17"/>
    <mergeCell ref="BY11:CL11"/>
    <mergeCell ref="BA12:BL12"/>
    <mergeCell ref="BS20:CH20"/>
    <mergeCell ref="BS19:CH19"/>
    <mergeCell ref="CI19:CZ19"/>
    <mergeCell ref="BY12:CL12"/>
    <mergeCell ref="BA15:BL15"/>
    <mergeCell ref="BM15:BX15"/>
    <mergeCell ref="CI20:CZ20"/>
    <mergeCell ref="A18:CZ18"/>
    <mergeCell ref="AY30:BP30"/>
    <mergeCell ref="CI30:CZ30"/>
    <mergeCell ref="BQ30:CH30"/>
    <mergeCell ref="BM11:BX11"/>
    <mergeCell ref="AN11:AZ11"/>
    <mergeCell ref="BA11:BL11"/>
    <mergeCell ref="CM12:CX12"/>
    <mergeCell ref="AN12:AZ12"/>
    <mergeCell ref="BM12:BX12"/>
    <mergeCell ref="CY11:DN11"/>
    <mergeCell ref="BQ29:CH29"/>
    <mergeCell ref="AD31:AX31"/>
    <mergeCell ref="AY31:BP31"/>
    <mergeCell ref="BQ31:CH31"/>
    <mergeCell ref="A29:E29"/>
    <mergeCell ref="F29:AC29"/>
    <mergeCell ref="AD29:AX29"/>
    <mergeCell ref="AY29:BP29"/>
    <mergeCell ref="F30:AC30"/>
    <mergeCell ref="AD30:AX30"/>
    <mergeCell ref="CI31:CZ31"/>
    <mergeCell ref="CI29:CZ29"/>
    <mergeCell ref="A36:E36"/>
    <mergeCell ref="F36:BU36"/>
    <mergeCell ref="BV36:CK36"/>
    <mergeCell ref="CL36:CZ36"/>
    <mergeCell ref="A33:CZ33"/>
    <mergeCell ref="A35:E35"/>
    <mergeCell ref="F35:BU35"/>
    <mergeCell ref="BV35:CK35"/>
    <mergeCell ref="CL35:CZ35"/>
    <mergeCell ref="A34:CZ34"/>
    <mergeCell ref="A38:E39"/>
    <mergeCell ref="G38:BU38"/>
    <mergeCell ref="BV38:CK39"/>
    <mergeCell ref="CL38:CZ39"/>
    <mergeCell ref="G39:BU39"/>
    <mergeCell ref="A37:E37"/>
    <mergeCell ref="G37:BU37"/>
    <mergeCell ref="BV37:CK37"/>
    <mergeCell ref="A41:E41"/>
    <mergeCell ref="G41:BU41"/>
    <mergeCell ref="BV41:CK41"/>
    <mergeCell ref="CL41:CZ41"/>
    <mergeCell ref="CL37:CZ37"/>
    <mergeCell ref="A40:E40"/>
    <mergeCell ref="G40:BU40"/>
    <mergeCell ref="BV40:CK40"/>
    <mergeCell ref="CL40:CZ40"/>
    <mergeCell ref="A43:E44"/>
    <mergeCell ref="G43:BU43"/>
    <mergeCell ref="BV43:CK44"/>
    <mergeCell ref="CL43:CZ44"/>
    <mergeCell ref="G44:BU44"/>
    <mergeCell ref="A42:E42"/>
    <mergeCell ref="G42:BU42"/>
    <mergeCell ref="BV42:CK42"/>
    <mergeCell ref="CL42:CZ42"/>
    <mergeCell ref="A46:E46"/>
    <mergeCell ref="G46:BU46"/>
    <mergeCell ref="BV46:CK46"/>
    <mergeCell ref="CL46:CZ46"/>
    <mergeCell ref="A45:E45"/>
    <mergeCell ref="G45:BU45"/>
    <mergeCell ref="BV45:CK45"/>
    <mergeCell ref="CL45:CZ45"/>
    <mergeCell ref="A48:E48"/>
    <mergeCell ref="G48:BU48"/>
    <mergeCell ref="BV48:CK48"/>
    <mergeCell ref="CL48:CZ48"/>
    <mergeCell ref="A47:E47"/>
    <mergeCell ref="G47:BU47"/>
    <mergeCell ref="BV47:CK47"/>
    <mergeCell ref="CL47:CZ47"/>
    <mergeCell ref="A50:E50"/>
    <mergeCell ref="F50:BU50"/>
    <mergeCell ref="BV50:CK50"/>
    <mergeCell ref="CL50:CZ50"/>
    <mergeCell ref="A49:E49"/>
    <mergeCell ref="G49:BU49"/>
    <mergeCell ref="BV49:CK49"/>
    <mergeCell ref="CL49:CZ49"/>
    <mergeCell ref="A53:CZ53"/>
    <mergeCell ref="A55:Y55"/>
    <mergeCell ref="Z55:CZ55"/>
    <mergeCell ref="A51:CZ51"/>
    <mergeCell ref="A52:CZ52"/>
    <mergeCell ref="A54:CZ54"/>
    <mergeCell ref="BS59:CH59"/>
    <mergeCell ref="CI59:CZ59"/>
    <mergeCell ref="A58:F58"/>
    <mergeCell ref="G58:BB58"/>
    <mergeCell ref="BC58:BR58"/>
    <mergeCell ref="BS58:CH58"/>
    <mergeCell ref="CI58:CZ58"/>
    <mergeCell ref="A59:F59"/>
    <mergeCell ref="G59:BB59"/>
    <mergeCell ref="BC59:BR59"/>
    <mergeCell ref="CI60:CZ60"/>
    <mergeCell ref="A61:F61"/>
    <mergeCell ref="G61:BB61"/>
    <mergeCell ref="BC61:BR61"/>
    <mergeCell ref="BS61:CH61"/>
    <mergeCell ref="CI61:CZ61"/>
    <mergeCell ref="A60:F60"/>
    <mergeCell ref="G60:BB60"/>
    <mergeCell ref="BC60:BR60"/>
    <mergeCell ref="BS60:CH60"/>
    <mergeCell ref="CI62:CZ62"/>
    <mergeCell ref="A64:CZ64"/>
    <mergeCell ref="A62:F62"/>
    <mergeCell ref="G62:BB62"/>
    <mergeCell ref="BC62:BR62"/>
    <mergeCell ref="BS62:CH62"/>
    <mergeCell ref="A63:CZ63"/>
    <mergeCell ref="A65:CZ65"/>
    <mergeCell ref="A67:CZ67"/>
    <mergeCell ref="BS70:CC70"/>
    <mergeCell ref="CD68:CZ68"/>
    <mergeCell ref="A69:F69"/>
    <mergeCell ref="G69:BB69"/>
    <mergeCell ref="BC69:BR69"/>
    <mergeCell ref="BS69:CC69"/>
    <mergeCell ref="CD69:CZ69"/>
    <mergeCell ref="A68:F68"/>
    <mergeCell ref="BS71:CC71"/>
    <mergeCell ref="CD72:CZ72"/>
    <mergeCell ref="BS72:CC72"/>
    <mergeCell ref="A71:F71"/>
    <mergeCell ref="G71:BB71"/>
    <mergeCell ref="CD70:CZ70"/>
    <mergeCell ref="CD71:CZ71"/>
    <mergeCell ref="A72:F72"/>
    <mergeCell ref="G72:BB72"/>
    <mergeCell ref="BC72:BR72"/>
    <mergeCell ref="A74:CZ74"/>
    <mergeCell ref="A73:CZ73"/>
    <mergeCell ref="BS79:CH79"/>
    <mergeCell ref="CI79:CZ79"/>
    <mergeCell ref="BS78:CH78"/>
    <mergeCell ref="G78:BB78"/>
    <mergeCell ref="A76:X76"/>
    <mergeCell ref="Y76:CZ76"/>
    <mergeCell ref="A78:F78"/>
    <mergeCell ref="CI81:CZ81"/>
    <mergeCell ref="G68:BB68"/>
    <mergeCell ref="BC68:BR68"/>
    <mergeCell ref="A70:F70"/>
    <mergeCell ref="G70:BB70"/>
    <mergeCell ref="BC70:BR70"/>
    <mergeCell ref="BC71:BR71"/>
    <mergeCell ref="BC78:BR78"/>
    <mergeCell ref="A75:CZ75"/>
    <mergeCell ref="A77:CZ77"/>
    <mergeCell ref="BS80:CH80"/>
    <mergeCell ref="A81:F81"/>
    <mergeCell ref="G80:BB80"/>
    <mergeCell ref="BC80:BR80"/>
    <mergeCell ref="A80:F80"/>
    <mergeCell ref="CI78:CZ78"/>
    <mergeCell ref="CI80:CZ80"/>
    <mergeCell ref="G81:BB81"/>
    <mergeCell ref="BC81:BR81"/>
    <mergeCell ref="BS81:CH81"/>
    <mergeCell ref="A84:CZ84"/>
    <mergeCell ref="A82:F82"/>
    <mergeCell ref="BS88:CH88"/>
    <mergeCell ref="G82:BB82"/>
    <mergeCell ref="BC82:BR82"/>
    <mergeCell ref="A83:CZ83"/>
    <mergeCell ref="BS82:CH82"/>
    <mergeCell ref="A85:CZ85"/>
    <mergeCell ref="CI82:CZ82"/>
    <mergeCell ref="Y86:CZ86"/>
    <mergeCell ref="A101:F101"/>
    <mergeCell ref="G101:AN101"/>
    <mergeCell ref="CI91:CZ91"/>
    <mergeCell ref="BS92:CH92"/>
    <mergeCell ref="A91:F91"/>
    <mergeCell ref="A100:F100"/>
    <mergeCell ref="G100:AN100"/>
    <mergeCell ref="G91:BB91"/>
    <mergeCell ref="BC91:BR91"/>
    <mergeCell ref="A92:F92"/>
    <mergeCell ref="G92:BB92"/>
    <mergeCell ref="BC92:BR92"/>
    <mergeCell ref="A99:CZ99"/>
    <mergeCell ref="A98:CZ98"/>
    <mergeCell ref="BC144:BR144"/>
    <mergeCell ref="BE119:BT119"/>
    <mergeCell ref="BC109:BR109"/>
    <mergeCell ref="BS109:CH109"/>
    <mergeCell ref="AO125:BD125"/>
    <mergeCell ref="BE125:BT125"/>
    <mergeCell ref="AO124:BD124"/>
    <mergeCell ref="A137:CZ137"/>
    <mergeCell ref="A119:F119"/>
    <mergeCell ref="G119:AN119"/>
    <mergeCell ref="A143:F143"/>
    <mergeCell ref="G143:BB143"/>
    <mergeCell ref="G124:AN124"/>
    <mergeCell ref="A142:F142"/>
    <mergeCell ref="G142:BB142"/>
    <mergeCell ref="BU119:CJ119"/>
    <mergeCell ref="AO102:BD102"/>
    <mergeCell ref="G140:BB140"/>
    <mergeCell ref="BC140:BR140"/>
    <mergeCell ref="BE102:BT102"/>
    <mergeCell ref="AO103:BD103"/>
    <mergeCell ref="BE103:BT103"/>
    <mergeCell ref="A135:CZ135"/>
    <mergeCell ref="AO119:BD119"/>
    <mergeCell ref="G108:BB108"/>
    <mergeCell ref="A107:CZ107"/>
    <mergeCell ref="G104:AN104"/>
    <mergeCell ref="BS108:CH108"/>
    <mergeCell ref="CI108:CZ108"/>
    <mergeCell ref="BC108:BR108"/>
    <mergeCell ref="A104:F104"/>
    <mergeCell ref="A106:CZ106"/>
    <mergeCell ref="A108:F108"/>
    <mergeCell ref="AO104:BD104"/>
    <mergeCell ref="BE104:BT104"/>
    <mergeCell ref="AO101:BD101"/>
    <mergeCell ref="BE101:BT101"/>
    <mergeCell ref="BS168:CC168"/>
    <mergeCell ref="BC168:BR168"/>
    <mergeCell ref="BC143:BR143"/>
    <mergeCell ref="G109:BB109"/>
    <mergeCell ref="A105:CZ105"/>
    <mergeCell ref="A103:F103"/>
    <mergeCell ref="G103:AN103"/>
    <mergeCell ref="A168:F168"/>
    <mergeCell ref="BU100:CJ100"/>
    <mergeCell ref="CK100:CZ100"/>
    <mergeCell ref="BU103:CJ103"/>
    <mergeCell ref="BU104:CJ104"/>
    <mergeCell ref="CK103:CZ103"/>
    <mergeCell ref="BU101:CJ101"/>
    <mergeCell ref="CK101:CZ101"/>
    <mergeCell ref="BU102:CJ102"/>
    <mergeCell ref="CK102:CZ102"/>
    <mergeCell ref="CK104:CZ104"/>
    <mergeCell ref="A113:CZ113"/>
    <mergeCell ref="A109:F109"/>
    <mergeCell ref="BS111:CH111"/>
    <mergeCell ref="CI109:CZ109"/>
    <mergeCell ref="CI177:CZ177"/>
    <mergeCell ref="BS162:CH162"/>
    <mergeCell ref="CI162:CZ162"/>
    <mergeCell ref="A171:F171"/>
    <mergeCell ref="G171:BB171"/>
    <mergeCell ref="A124:F124"/>
    <mergeCell ref="A178:F178"/>
    <mergeCell ref="G178:BB178"/>
    <mergeCell ref="BC178:BR178"/>
    <mergeCell ref="BS178:CH178"/>
    <mergeCell ref="CI178:CZ178"/>
    <mergeCell ref="A177:F177"/>
    <mergeCell ref="G177:BB177"/>
    <mergeCell ref="BS177:CH177"/>
    <mergeCell ref="BC177:BR177"/>
    <mergeCell ref="CI179:CZ179"/>
    <mergeCell ref="A180:F180"/>
    <mergeCell ref="G180:BB180"/>
    <mergeCell ref="BC180:BR180"/>
    <mergeCell ref="BS180:CH180"/>
    <mergeCell ref="CI180:CZ180"/>
    <mergeCell ref="A179:F179"/>
    <mergeCell ref="G179:BB179"/>
    <mergeCell ref="BC179:BR179"/>
    <mergeCell ref="BS179:CH179"/>
    <mergeCell ref="G168:BB168"/>
    <mergeCell ref="BS159:CH159"/>
    <mergeCell ref="CD168:CZ168"/>
    <mergeCell ref="A169:F169"/>
    <mergeCell ref="CI159:CZ159"/>
    <mergeCell ref="CI160:CZ160"/>
    <mergeCell ref="A162:F162"/>
    <mergeCell ref="G162:BR162"/>
    <mergeCell ref="A159:F159"/>
    <mergeCell ref="G159:BR159"/>
    <mergeCell ref="G111:BB111"/>
    <mergeCell ref="BC111:BR111"/>
    <mergeCell ref="BE124:BT124"/>
    <mergeCell ref="A110:F110"/>
    <mergeCell ref="G110:BB110"/>
    <mergeCell ref="A120:F120"/>
    <mergeCell ref="A112:F112"/>
    <mergeCell ref="G112:BB112"/>
    <mergeCell ref="A114:CZ114"/>
    <mergeCell ref="A111:F111"/>
    <mergeCell ref="CI110:CZ110"/>
    <mergeCell ref="BC112:BR112"/>
    <mergeCell ref="BC110:BR110"/>
    <mergeCell ref="BS110:CH110"/>
    <mergeCell ref="BS112:CH112"/>
    <mergeCell ref="CI112:CZ112"/>
    <mergeCell ref="CI111:CZ111"/>
    <mergeCell ref="A115:CZ115"/>
    <mergeCell ref="BU120:CJ120"/>
    <mergeCell ref="BU116:CJ116"/>
    <mergeCell ref="BE116:BT116"/>
    <mergeCell ref="G118:AN118"/>
    <mergeCell ref="A116:F116"/>
    <mergeCell ref="BE118:BT118"/>
    <mergeCell ref="CK119:CZ119"/>
    <mergeCell ref="A118:F118"/>
    <mergeCell ref="A117:F117"/>
    <mergeCell ref="CK116:CZ116"/>
    <mergeCell ref="BE123:BT123"/>
    <mergeCell ref="AO118:BD118"/>
    <mergeCell ref="AO117:BD117"/>
    <mergeCell ref="BE117:BT117"/>
    <mergeCell ref="BU117:CJ117"/>
    <mergeCell ref="BU123:CJ123"/>
    <mergeCell ref="CK118:CZ118"/>
    <mergeCell ref="AO120:BD120"/>
    <mergeCell ref="AO116:BD116"/>
    <mergeCell ref="G116:AN116"/>
    <mergeCell ref="G123:AN123"/>
    <mergeCell ref="G121:AN121"/>
    <mergeCell ref="G117:AN117"/>
    <mergeCell ref="A122:F122"/>
    <mergeCell ref="G122:AN122"/>
    <mergeCell ref="A121:F121"/>
    <mergeCell ref="G120:AN120"/>
    <mergeCell ref="CK117:CZ117"/>
    <mergeCell ref="CK120:CZ120"/>
    <mergeCell ref="BU118:CJ118"/>
    <mergeCell ref="BU122:CJ122"/>
    <mergeCell ref="A123:F123"/>
    <mergeCell ref="AO121:BD121"/>
    <mergeCell ref="AO122:BD122"/>
    <mergeCell ref="AO123:BD123"/>
    <mergeCell ref="BE121:BT121"/>
    <mergeCell ref="BE122:BT122"/>
    <mergeCell ref="BE120:BT120"/>
    <mergeCell ref="G130:BB130"/>
    <mergeCell ref="BC130:BR130"/>
    <mergeCell ref="BS130:CH130"/>
    <mergeCell ref="A127:CZ127"/>
    <mergeCell ref="A129:CZ129"/>
    <mergeCell ref="A128:CZ128"/>
    <mergeCell ref="AO126:BD126"/>
    <mergeCell ref="BU121:CJ121"/>
    <mergeCell ref="CK121:CZ121"/>
    <mergeCell ref="BU124:CJ124"/>
    <mergeCell ref="CK124:CZ124"/>
    <mergeCell ref="CK123:CZ123"/>
    <mergeCell ref="BU125:CJ125"/>
    <mergeCell ref="CK122:CZ122"/>
    <mergeCell ref="BE126:BT126"/>
    <mergeCell ref="A126:F126"/>
    <mergeCell ref="G126:AN126"/>
    <mergeCell ref="A130:F130"/>
    <mergeCell ref="CI130:CZ130"/>
    <mergeCell ref="CK125:CZ125"/>
    <mergeCell ref="BU126:CJ126"/>
    <mergeCell ref="CK126:CZ126"/>
    <mergeCell ref="A125:F125"/>
    <mergeCell ref="G125:AN125"/>
    <mergeCell ref="CI131:CZ131"/>
    <mergeCell ref="A132:F132"/>
    <mergeCell ref="G132:BB132"/>
    <mergeCell ref="BC132:BR132"/>
    <mergeCell ref="BS132:CH132"/>
    <mergeCell ref="CI132:CZ132"/>
    <mergeCell ref="A131:F131"/>
    <mergeCell ref="G131:BB131"/>
    <mergeCell ref="BC131:BR131"/>
    <mergeCell ref="BS131:CH131"/>
    <mergeCell ref="A134:F134"/>
    <mergeCell ref="G134:BB134"/>
    <mergeCell ref="BC134:BR134"/>
    <mergeCell ref="BS134:CH134"/>
    <mergeCell ref="CI134:CZ134"/>
    <mergeCell ref="A133:F133"/>
    <mergeCell ref="G133:BB133"/>
    <mergeCell ref="BC133:BR133"/>
    <mergeCell ref="CI140:CZ140"/>
    <mergeCell ref="BS133:CH133"/>
    <mergeCell ref="BS138:CH138"/>
    <mergeCell ref="A136:CZ136"/>
    <mergeCell ref="A138:F138"/>
    <mergeCell ref="G138:BB138"/>
    <mergeCell ref="CI138:CZ138"/>
    <mergeCell ref="CI139:CZ139"/>
    <mergeCell ref="BC138:BR138"/>
    <mergeCell ref="CI133:CZ133"/>
    <mergeCell ref="A139:F139"/>
    <mergeCell ref="G139:BB139"/>
    <mergeCell ref="BC139:BR139"/>
    <mergeCell ref="BS141:CH141"/>
    <mergeCell ref="BC141:BR141"/>
    <mergeCell ref="BS139:CH139"/>
    <mergeCell ref="A140:F140"/>
    <mergeCell ref="BS140:CH140"/>
    <mergeCell ref="A141:F141"/>
    <mergeCell ref="G141:BB141"/>
    <mergeCell ref="CI144:CZ144"/>
    <mergeCell ref="CI141:CZ141"/>
    <mergeCell ref="CI142:CZ142"/>
    <mergeCell ref="A144:F144"/>
    <mergeCell ref="G144:BB144"/>
    <mergeCell ref="CI143:CZ143"/>
    <mergeCell ref="BC142:BR142"/>
    <mergeCell ref="BS144:CH144"/>
    <mergeCell ref="BS142:CH142"/>
    <mergeCell ref="BS143:CH143"/>
    <mergeCell ref="CI146:CZ146"/>
    <mergeCell ref="A145:F145"/>
    <mergeCell ref="G145:BB145"/>
    <mergeCell ref="BC145:BR145"/>
    <mergeCell ref="BS145:CH145"/>
    <mergeCell ref="CI145:CZ145"/>
    <mergeCell ref="A146:F146"/>
    <mergeCell ref="G146:BB146"/>
    <mergeCell ref="BC146:BR146"/>
    <mergeCell ref="BS146:CH146"/>
    <mergeCell ref="A151:F151"/>
    <mergeCell ref="CI156:CZ156"/>
    <mergeCell ref="BS151:CH151"/>
    <mergeCell ref="CI153:CZ153"/>
    <mergeCell ref="A154:F154"/>
    <mergeCell ref="BS154:CH154"/>
    <mergeCell ref="CI152:CZ152"/>
    <mergeCell ref="G152:BR152"/>
    <mergeCell ref="BS152:CH152"/>
    <mergeCell ref="G151:BR151"/>
    <mergeCell ref="A147:CZ147"/>
    <mergeCell ref="A149:CZ149"/>
    <mergeCell ref="A148:CZ148"/>
    <mergeCell ref="A150:F150"/>
    <mergeCell ref="G150:BR150"/>
    <mergeCell ref="BS150:CH150"/>
    <mergeCell ref="CI150:CZ150"/>
    <mergeCell ref="BS153:CH153"/>
    <mergeCell ref="G153:BR153"/>
    <mergeCell ref="BS157:CH157"/>
    <mergeCell ref="CI151:CZ151"/>
    <mergeCell ref="CI158:CZ158"/>
    <mergeCell ref="CI154:CZ154"/>
    <mergeCell ref="BS158:CH158"/>
    <mergeCell ref="G157:BR157"/>
    <mergeCell ref="G154:BR154"/>
    <mergeCell ref="G158:BR158"/>
    <mergeCell ref="CI157:CZ157"/>
    <mergeCell ref="BS155:CH155"/>
    <mergeCell ref="G155:BR155"/>
    <mergeCell ref="G156:BR156"/>
    <mergeCell ref="BS156:CH156"/>
    <mergeCell ref="A158:F158"/>
    <mergeCell ref="CI155:CZ155"/>
    <mergeCell ref="A156:F156"/>
    <mergeCell ref="A161:F161"/>
    <mergeCell ref="G161:BR161"/>
    <mergeCell ref="BS161:CH161"/>
    <mergeCell ref="CI161:CZ161"/>
    <mergeCell ref="A152:F152"/>
    <mergeCell ref="A155:F155"/>
    <mergeCell ref="A160:F160"/>
    <mergeCell ref="G160:BR160"/>
    <mergeCell ref="A153:F153"/>
    <mergeCell ref="A157:F157"/>
    <mergeCell ref="A167:CZ167"/>
    <mergeCell ref="AE14:AM14"/>
    <mergeCell ref="A15:AD15"/>
    <mergeCell ref="AE15:AM15"/>
    <mergeCell ref="A164:CZ164"/>
    <mergeCell ref="BS160:CH160"/>
    <mergeCell ref="A163:CZ163"/>
    <mergeCell ref="A165:CZ165"/>
    <mergeCell ref="A166:X166"/>
    <mergeCell ref="Y166:CZ166"/>
    <mergeCell ref="A1:EE1"/>
    <mergeCell ref="A5:EE5"/>
    <mergeCell ref="AJ4:EE4"/>
    <mergeCell ref="AE8:AM10"/>
    <mergeCell ref="F8:AD10"/>
    <mergeCell ref="AN9:AZ10"/>
    <mergeCell ref="BA10:BL10"/>
    <mergeCell ref="CY8:DN10"/>
    <mergeCell ref="A6:EE6"/>
    <mergeCell ref="A8:E10"/>
    <mergeCell ref="A175:X175"/>
    <mergeCell ref="Y175:CZ175"/>
    <mergeCell ref="BC169:BR169"/>
    <mergeCell ref="A172:CZ172"/>
    <mergeCell ref="A173:CZ173"/>
    <mergeCell ref="G170:BB170"/>
    <mergeCell ref="BC170:BR170"/>
    <mergeCell ref="A170:F170"/>
    <mergeCell ref="BC171:BR171"/>
    <mergeCell ref="BS171:CC171"/>
    <mergeCell ref="A185:X185"/>
    <mergeCell ref="Y185:CZ185"/>
    <mergeCell ref="CI181:CZ181"/>
    <mergeCell ref="A181:F181"/>
    <mergeCell ref="BS169:CC169"/>
    <mergeCell ref="CD169:CZ169"/>
    <mergeCell ref="BS170:CC170"/>
    <mergeCell ref="CD170:CZ170"/>
    <mergeCell ref="G169:BB169"/>
    <mergeCell ref="A174:CZ174"/>
    <mergeCell ref="G181:BB181"/>
    <mergeCell ref="CI187:CZ187"/>
    <mergeCell ref="BC181:BR181"/>
    <mergeCell ref="BS181:CH181"/>
    <mergeCell ref="CD171:CZ171"/>
    <mergeCell ref="A186:CZ186"/>
    <mergeCell ref="A176:CZ176"/>
    <mergeCell ref="A182:CZ182"/>
    <mergeCell ref="A183:CZ183"/>
    <mergeCell ref="A184:CZ184"/>
    <mergeCell ref="CI188:CZ188"/>
    <mergeCell ref="A187:F187"/>
    <mergeCell ref="G187:BB187"/>
    <mergeCell ref="BC187:BR187"/>
    <mergeCell ref="BS187:CH187"/>
    <mergeCell ref="A188:F188"/>
    <mergeCell ref="G188:BB188"/>
    <mergeCell ref="BC188:BR188"/>
    <mergeCell ref="BS188:CH188"/>
    <mergeCell ref="A193:V193"/>
    <mergeCell ref="W193:CZ193"/>
    <mergeCell ref="A191:CZ191"/>
    <mergeCell ref="CI189:CZ189"/>
    <mergeCell ref="A190:CZ190"/>
    <mergeCell ref="A189:F189"/>
    <mergeCell ref="G189:BB189"/>
    <mergeCell ref="BC189:BR189"/>
    <mergeCell ref="BS189:CH189"/>
    <mergeCell ref="A192:CZ192"/>
    <mergeCell ref="A194:CZ194"/>
    <mergeCell ref="A195:CZ195"/>
    <mergeCell ref="A196:F196"/>
    <mergeCell ref="G196:BB196"/>
    <mergeCell ref="BC196:BR196"/>
    <mergeCell ref="BS196:CH196"/>
    <mergeCell ref="CI196:CZ196"/>
    <mergeCell ref="CI201:CZ201"/>
    <mergeCell ref="CI200:CZ200"/>
    <mergeCell ref="CI197:CZ197"/>
    <mergeCell ref="CI199:CZ199"/>
    <mergeCell ref="BC197:BR197"/>
    <mergeCell ref="BS197:CH197"/>
    <mergeCell ref="BC199:BR199"/>
    <mergeCell ref="BS199:CH199"/>
    <mergeCell ref="BC198:BR198"/>
    <mergeCell ref="BS198:CH198"/>
    <mergeCell ref="A200:F200"/>
    <mergeCell ref="G200:BB200"/>
    <mergeCell ref="BC200:BR200"/>
    <mergeCell ref="BS200:CH200"/>
    <mergeCell ref="DA192:EE204"/>
    <mergeCell ref="A202:CZ204"/>
    <mergeCell ref="A201:F201"/>
    <mergeCell ref="G201:BB201"/>
    <mergeCell ref="BC201:BR201"/>
    <mergeCell ref="BS201:CH201"/>
    <mergeCell ref="A197:F197"/>
    <mergeCell ref="G197:BB197"/>
    <mergeCell ref="A199:F199"/>
    <mergeCell ref="G199:BB199"/>
    <mergeCell ref="A198:F198"/>
    <mergeCell ref="G198:BB19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2019-10-23T12:51:26Z</cp:lastPrinted>
  <dcterms:created xsi:type="dcterms:W3CDTF">2008-10-01T13:21:49Z</dcterms:created>
  <dcterms:modified xsi:type="dcterms:W3CDTF">2019-11-26T08:09:18Z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