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<sst xmlns="http://schemas.openxmlformats.org/spreadsheetml/2006/main" count="2903" uniqueCount="531">
  <si>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</si>
  <si>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</si>
  <si>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</si>
  <si>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</si>
  <si>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</si>
  <si>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</si>
  <si>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</si>
  <si>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</si>
  <si>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</si>
  <si>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</si>
  <si>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</si>
  <si>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</si>
  <si>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</si>
  <si>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</si>
  <si>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</si>
  <si>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</si>
  <si>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</si>
  <si>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</si>
  <si>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</si>
  <si>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</si>
  <si>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</si>
  <si>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</si>
  <si>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</si>
  <si>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</si>
  <si>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</si>
  <si>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</si>
  <si>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</si>
  <si>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</si>
  <si>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</si>
  <si>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</si>
  <si>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</si>
  <si>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</si>
  <si>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</si>
  <si>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</si>
  <si>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</si>
  <si>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</si>
  <si>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</si>
  <si>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</si>
  <si>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</si>
  <si>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</si>
  <si>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</si>
  <si>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</si>
  <si>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</si>
  <si>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</si>
  <si>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</si>
  <si>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</si>
  <si>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</si>
  <si>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</si>
  <si>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</si>
  <si>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</si>
  <si>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</si>
  <si>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</si>
  <si>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</si>
  <si>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</si>
  <si>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</si>
  <si>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</si>
  <si>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</si>
  <si>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</si>
  <si>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</si>
  <si>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</si>
  <si>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</si>
  <si>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</si>
  <si>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</si>
  <si>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</si>
  <si>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</si>
  <si>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</si>
  <si>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</si>
  <si>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</si>
  <si>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</si>
  <si>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</si>
  <si>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</si>
  <si>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</si>
  <si>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</si>
  <si>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</si>
  <si>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</si>
  <si>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</si>
  <si>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</si>
  <si>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</si>
  <si>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</si>
  <si>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</si>
  <si>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</si>
  <si>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</si>
  <si>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</si>
  <si>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</si>
  <si>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</si>
  <si>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</si>
  <si>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</si>
  <si>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</si>
  <si>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</si>
  <si>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</si>
  <si>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</si>
  <si>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</si>
  <si>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</si>
  <si>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</si>
  <si>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</si>
  <si>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</si>
  <si>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</si>
  <si>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</si>
  <si>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</si>
  <si>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</si>
  <si>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</si>
  <si>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</si>
  <si>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</si>
  <si>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</si>
  <si>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</si>
  <si>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</si>
  <si>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</si>
  <si>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</si>
  <si>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</si>
  <si>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</si>
  <si>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</si>
  <si>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</si>
  <si>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</si>
  <si>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</si>
  <si>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</si>
  <si>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</si>
  <si>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</si>
  <si>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</si>
  <si>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</si>
  <si>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</si>
  <si>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</si>
  <si>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</si>
  <si>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</si>
  <si>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</si>
  <si>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</si>
  <si>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</si>
  <si>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</si>
  <si>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</si>
  <si>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</si>
  <si>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</si>
  <si>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</si>
  <si>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</si>
  <si>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</si>
  <si>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</si>
  <si>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</si>
  <si>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</si>
  <si>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</si>
  <si>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</si>
  <si>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</si>
  <si>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</si>
  <si>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</si>
  <si>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</si>
  <si>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</si>
  <si>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</si>
  <si>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</si>
  <si>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</si>
  <si>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</si>
  <si>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</si>
  <si>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</si>
  <si>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</si>
  <si>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</si>
  <si>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</si>
  <si>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</si>
  <si>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</si>
  <si>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</si>
  <si>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</si>
  <si>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</si>
  <si>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</si>
  <si>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</si>
  <si>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</si>
  <si>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</si>
  <si>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</si>
  <si>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</si>
  <si>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</si>
  <si>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</si>
  <si>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</si>
  <si>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</si>
  <si>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</si>
  <si>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</si>
  <si>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</si>
  <si>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</si>
  <si>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</si>
  <si>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</si>
  <si>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</si>
  <si>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</si>
  <si>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</si>
  <si>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</si>
  <si>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</si>
  <si>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</si>
  <si>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</si>
  <si>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</si>
  <si>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</si>
  <si>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</si>
  <si>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</si>
  <si>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</si>
  <si>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</si>
  <si>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</si>
  <si>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</si>
  <si>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</si>
  <si>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</si>
  <si>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</si>
  <si>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</si>
  <si>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</si>
  <si>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</si>
  <si>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</si>
  <si>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</si>
  <si>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</si>
  <si>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</si>
  <si>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</si>
  <si>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</si>
  <si>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</si>
  <si>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</si>
  <si>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</si>
  <si>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</si>
  <si>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</si>
  <si>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</si>
  <si>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</si>
  <si>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</si>
  <si>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</si>
  <si>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</si>
  <si>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</si>
  <si>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</si>
  <si>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</si>
  <si>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</si>
  <si>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</si>
  <si>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</si>
  <si>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</si>
  <si>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</si>
  <si>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</si>
  <si>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</si>
  <si>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</si>
  <si>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</si>
  <si>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</si>
  <si>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</si>
  <si>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</si>
  <si>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</si>
  <si>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</si>
  <si>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</si>
  <si>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</si>
  <si>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</si>
  <si>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</si>
  <si>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</si>
  <si>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</si>
  <si>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</si>
  <si>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</si>
  <si>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</si>
  <si>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</si>
  <si>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</si>
  <si>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</si>
  <si>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</si>
  <si>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</si>
  <si>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</si>
  <si>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</si>
  <si>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</si>
  <si>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</si>
  <si>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</si>
  <si>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</si>
  <si>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</si>
  <si>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</si>
  <si>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</si>
  <si>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</si>
  <si>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</si>
  <si>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</si>
  <si>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</si>
  <si>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</si>
  <si>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</si>
  <si>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</si>
  <si>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</si>
  <si>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</si>
  <si>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</si>
  <si>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</si>
  <si>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</si>
  <si>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</si>
  <si>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</si>
  <si>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</si>
  <si>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</si>
  <si>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</si>
  <si>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</si>
  <si>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</si>
  <si>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</si>
  <si>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</si>
  <si>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</si>
  <si>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</si>
  <si>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</si>
  <si>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</si>
  <si>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</si>
  <si>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</si>
  <si>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</si>
  <si>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</si>
  <si>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</si>
  <si>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</si>
  <si>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</si>
  <si>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</si>
  <si>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</si>
  <si>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</si>
  <si>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</si>
  <si>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</si>
  <si>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</si>
  <si>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</si>
  <si>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</si>
  <si>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</si>
  <si>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</si>
  <si>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</si>
  <si>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</si>
  <si>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</si>
  <si>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</si>
  <si>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</si>
  <si>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</si>
  <si>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</si>
  <si>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</si>
  <si>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</si>
  <si>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</si>
  <si>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</si>
  <si>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</si>
  <si>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</si>
  <si>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</si>
  <si>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</si>
  <si>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</si>
  <si>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</si>
  <si>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</si>
  <si>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</si>
  <si>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</si>
  <si>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</si>
  <si>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</si>
  <si>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</si>
  <si>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</si>
  <si>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</si>
  <si>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</si>
  <si>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</si>
  <si>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</si>
  <si>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</si>
  <si>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</si>
  <si>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</si>
  <si>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</si>
  <si>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</si>
  <si>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</si>
  <si>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</si>
  <si>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</si>
  <si>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</si>
  <si>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</si>
  <si>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</si>
  <si>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</si>
  <si>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</si>
  <si>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</si>
  <si>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</si>
  <si>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</si>
  <si>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</si>
  <si>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</si>
  <si>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</si>
  <si>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</si>
  <si>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</si>
  <si>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</si>
  <si>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</si>
  <si>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</si>
  <si>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</si>
  <si>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</si>
  <si>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</si>
  <si>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</si>
  <si>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</si>
  <si>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</si>
  <si>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</si>
  <si>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</si>
  <si>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</si>
  <si>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</si>
  <si>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</si>
  <si>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</si>
  <si>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</si>
  <si>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</si>
  <si>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</si>
  <si>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</si>
  <si>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</si>
  <si>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</si>
  <si>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</si>
  <si>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</si>
  <si>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</si>
  <si>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</si>
  <si>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</si>
  <si>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</si>
  <si>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</si>
  <si>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</si>
  <si>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</si>
  <si>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</si>
  <si>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</si>
  <si>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</si>
  <si>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</si>
  <si>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</si>
  <si>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</si>
  <si>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</si>
  <si>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</si>
  <si>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</si>
  <si>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</si>
  <si>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</si>
  <si>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</si>
  <si>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</si>
  <si>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</si>
  <si>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</si>
  <si>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</si>
  <si>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</si>
  <si>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</si>
  <si>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</si>
  <si>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</si>
  <si>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</si>
  <si>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</si>
  <si>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</si>
  <si>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</si>
  <si>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</si>
  <si>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</si>
  <si>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</si>
  <si>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</si>
  <si>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</si>
  <si>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</si>
  <si>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</si>
  <si>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</si>
  <si>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</si>
  <si>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</si>
  <si>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</si>
  <si>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</si>
  <si>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</si>
  <si>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</si>
  <si>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</si>
  <si>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</si>
  <si>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</si>
  <si>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</si>
  <si>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</si>
  <si>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</si>
  <si>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</si>
  <si>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</si>
  <si>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</si>
  <si>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</si>
  <si>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</si>
  <si>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</si>
  <si>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</si>
  <si>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</si>
  <si>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</si>
  <si>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</si>
  <si>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</si>
  <si>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</si>
  <si>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</si>
  <si>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</si>
  <si>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</si>
  <si>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</si>
  <si>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</si>
  <si>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</si>
  <si>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</si>
  <si>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</si>
  <si>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</si>
  <si>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</si>
  <si>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</si>
  <si>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</si>
  <si>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</si>
  <si>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</si>
  <si>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</si>
  <si>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</si>
  <si>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</si>
  <si>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</si>
  <si>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</si>
  <si>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</si>
  <si>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</si>
  <si>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</si>
  <si>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</si>
  <si>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</si>
  <si>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</si>
  <si>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</si>
  <si>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</si>
  <si>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</si>
  <si>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</si>
  <si>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</si>
  <si>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</si>
  <si>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</si>
  <si>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</si>
  <si>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</si>
  <si>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</si>
  <si>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</si>
  <si>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</si>
  <si>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</si>
  <si>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</si>
  <si>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</si>
  <si>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</si>
  <si>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</si>
  <si>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</si>
  <si>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</si>
  <si>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</si>
  <si>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</si>
  <si>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</si>
  <si>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</si>
  <si>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</si>
  <si>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</si>
  <si>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</si>
  <si>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</si>
  <si>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</si>
  <si>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</si>
  <si>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</si>
  <si>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</si>
  <si>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</si>
  <si>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</si>
  <si>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</si>
  <si>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</si>
  <si>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</si>
  <si>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</si>
  <si>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</si>
  <si>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</si>
  <si>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</si>
  <si>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</si>
  <si>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</si>
  <si>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</si>
  <si>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</si>
  <si>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</si>
  <si>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</si>
  <si>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</si>
  <si>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</si>
  <si>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</si>
  <si>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</si>
  <si>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</si>
  <si>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</si>
  <si>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</si>
  <si>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</si>
  <si>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</si>
  <si>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</si>
  <si>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</si>
  <si>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</si>
  <si>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</si>
  <si>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</si>
  <si>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</si>
  <si>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</si>
  <si>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</si>
  <si>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</si>
  <si>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</si>
  <si>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</si>
  <si>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</si>
  <si>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</si>
  <si>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</si>
  <si>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</si>
  <si>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</si>
  <si>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Руководитель  МКУ "Управление образования"</t>
  </si>
  <si>
    <t>__________________                                                            Е.К. Бурбукина │</t>
  </si>
  <si>
    <t>Пени</t>
  </si>
  <si>
    <t>Ремонт окон</t>
  </si>
  <si>
    <t xml:space="preserve"> "15" июня  2021 г</t>
  </si>
  <si>
    <t xml:space="preserve">от "15" июня 2021г. &lt;2&gt; </t>
  </si>
  <si>
    <t>"15" июня 2021 г.</t>
  </si>
  <si>
    <t xml:space="preserve">"15" июня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</si>
</sst>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A17" sqref="A17:O17"/>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528</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44362</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70">
      <selection activeCell="E88" sqref="E88"/>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33910729.14</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31544106.42</v>
      </c>
      <c r="F14" s="20">
        <f>F15</f>
        <v>30495183.6</v>
      </c>
      <c r="G14" s="20">
        <f>G15</f>
        <v>30495183.6</v>
      </c>
      <c r="H14" s="7"/>
    </row>
    <row r="15" spans="1:8" ht="15.75">
      <c r="A15" s="14" t="s">
        <v>23</v>
      </c>
      <c r="B15" s="184">
        <v>1210</v>
      </c>
      <c r="C15" s="184">
        <v>130</v>
      </c>
      <c r="D15" s="184">
        <v>131</v>
      </c>
      <c r="E15" s="186">
        <v>31544106.42</v>
      </c>
      <c r="F15" s="186">
        <v>30495183.6</v>
      </c>
      <c r="G15" s="186">
        <v>30495183.6</v>
      </c>
      <c r="H15" s="188"/>
    </row>
    <row r="16" spans="1:8" ht="31.5">
      <c r="A16" s="14" t="s">
        <v>27</v>
      </c>
      <c r="B16" s="184"/>
      <c r="C16" s="184"/>
      <c r="D16" s="184"/>
      <c r="E16" s="187"/>
      <c r="F16" s="187"/>
      <c r="G16" s="187"/>
      <c r="H16" s="188"/>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4">
        <v>1410</v>
      </c>
      <c r="C23" s="184">
        <v>150</v>
      </c>
      <c r="D23" s="184">
        <v>152</v>
      </c>
      <c r="E23" s="185">
        <f>307599.06+948900+9606</f>
        <v>1266105.06</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33910729.13999999</v>
      </c>
      <c r="F36" s="20">
        <f>F37+F51+F59+F64+F70+F72</f>
        <v>31902782.659999996</v>
      </c>
      <c r="G36" s="20">
        <f>G37+G51+G59+G64+G70+G72</f>
        <v>31902782.659999996</v>
      </c>
      <c r="H36" s="7"/>
      <c r="J36" s="99">
        <f>E9-E36</f>
        <v>0</v>
      </c>
      <c r="K36" s="99">
        <f>F9-F36</f>
        <v>0</v>
      </c>
      <c r="L36" s="99">
        <f>G9-G36</f>
        <v>0</v>
      </c>
    </row>
    <row r="37" spans="1:8" ht="15.75">
      <c r="A37" s="9" t="s">
        <v>23</v>
      </c>
      <c r="B37" s="184">
        <v>2100</v>
      </c>
      <c r="C37" s="184" t="s">
        <v>20</v>
      </c>
      <c r="D37" s="184"/>
      <c r="E37" s="185">
        <f>E39+E40+E41+E42+E44</f>
        <v>25603724.289999995</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4815886.79+5447232.73+8380611.49+237093.82+126000+78237.96+160464.83+313799.22-113978.7</f>
        <v>19445348.139999997</v>
      </c>
      <c r="F39" s="20">
        <f>4815886.79+5447232.73+8380611.49</f>
        <v>18643731.009999998</v>
      </c>
      <c r="G39" s="20">
        <f>4815886.79+5447232.73+8380611.49</f>
        <v>18643731.009999998</v>
      </c>
      <c r="H39" s="188" t="s">
        <v>20</v>
      </c>
    </row>
    <row r="40" spans="1:8" ht="15.75">
      <c r="A40" s="10" t="s">
        <v>42</v>
      </c>
      <c r="B40" s="184"/>
      <c r="C40" s="184"/>
      <c r="D40" s="16">
        <v>260</v>
      </c>
      <c r="E40" s="20">
        <v>104325</v>
      </c>
      <c r="F40" s="20">
        <f>50000+44000+10000</f>
        <v>104000</v>
      </c>
      <c r="G40" s="20">
        <f>50000+44000+10000</f>
        <v>104000</v>
      </c>
      <c r="H40" s="188"/>
    </row>
    <row r="41" spans="1:8" ht="15.75">
      <c r="A41" s="189" t="s">
        <v>43</v>
      </c>
      <c r="B41" s="177">
        <v>2120</v>
      </c>
      <c r="C41" s="177">
        <v>112</v>
      </c>
      <c r="D41" s="16">
        <v>260</v>
      </c>
      <c r="E41" s="20">
        <v>1106</v>
      </c>
      <c r="F41" s="20">
        <f>1106+325</f>
        <v>1431</v>
      </c>
      <c r="G41" s="20">
        <f>1106+325</f>
        <v>1431</v>
      </c>
      <c r="H41" s="6"/>
    </row>
    <row r="42" spans="1:8" ht="15.75">
      <c r="A42" s="194"/>
      <c r="B42" s="178"/>
      <c r="C42" s="178"/>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f>
        <v>5872495.149999999</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6344.74</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v>6252.99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8300660.109999999</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c r="F75" s="20"/>
      <c r="G75" s="20"/>
      <c r="H75" s="7"/>
    </row>
    <row r="76" spans="1:8" ht="15.75">
      <c r="A76" s="7" t="s">
        <v>70</v>
      </c>
      <c r="B76" s="16">
        <v>2640</v>
      </c>
      <c r="C76" s="177">
        <v>244</v>
      </c>
      <c r="D76" s="16"/>
      <c r="E76" s="20">
        <f>E78+E79+E80+E81+E82+E83+E84+E85+E86+E87+E88</f>
        <v>5237075.079999999</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f>
        <v>121711.72</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f>
        <v>359886.50999999995</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140000+5600+12000+948900+9606</f>
        <v>1116106</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68370+61875+40135+33896.37+9325+3338</f>
        <v>216939.37</v>
      </c>
      <c r="F85" s="20">
        <f>68370+61875+40135</f>
        <v>170380</v>
      </c>
      <c r="G85" s="20">
        <f>68370+61875+40135</f>
        <v>170380</v>
      </c>
      <c r="H85" s="7"/>
    </row>
    <row r="86" spans="1:8" ht="18" customHeight="1">
      <c r="A86" s="7" t="s">
        <v>87</v>
      </c>
      <c r="B86" s="16" t="s">
        <v>88</v>
      </c>
      <c r="C86" s="195"/>
      <c r="D86" s="16">
        <v>310</v>
      </c>
      <c r="E86" s="20">
        <f>75000+425.91-9325</f>
        <v>66100.91</v>
      </c>
      <c r="F86" s="20">
        <v>75000</v>
      </c>
      <c r="G86" s="20">
        <v>75000</v>
      </c>
      <c r="H86" s="7"/>
    </row>
    <row r="87" spans="1:10" ht="16.5" customHeight="1">
      <c r="A87" s="179" t="s">
        <v>89</v>
      </c>
      <c r="B87" s="177" t="s">
        <v>90</v>
      </c>
      <c r="C87" s="195"/>
      <c r="D87" s="16">
        <v>340</v>
      </c>
      <c r="E87" s="20">
        <f>2058574.92+75994.57+37557.8+127149.06+1100000-33896.37+541.58-6252.99-3338</f>
        <v>3356330.5699999994</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6">
      <selection activeCell="A66" sqref="A66:I66"/>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8300660.109999999</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8300660.109999999</v>
      </c>
      <c r="G18" s="100">
        <f>G19+G24+G35+G37</f>
        <v>10658462.76</v>
      </c>
      <c r="H18" s="100">
        <f>H19+H24+H35+H37</f>
        <v>10658462.76</v>
      </c>
      <c r="I18" s="100">
        <f>I19+I24+I35+I37</f>
        <v>0</v>
      </c>
    </row>
    <row r="19" spans="1:9" ht="15.75">
      <c r="A19" s="207" t="s">
        <v>327</v>
      </c>
      <c r="B19" s="33" t="s">
        <v>23</v>
      </c>
      <c r="C19" s="184">
        <v>26410</v>
      </c>
      <c r="D19" s="188" t="s">
        <v>20</v>
      </c>
      <c r="E19" s="181"/>
      <c r="F19" s="206">
        <f>F21+F23</f>
        <v>7073085.14</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6115614.83+5217.3+958506-6252.99</f>
        <v>7073085.14</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198" t="s">
        <v>127</v>
      </c>
      <c r="B25" s="40" t="s">
        <v>23</v>
      </c>
      <c r="C25" s="184">
        <v>26421</v>
      </c>
      <c r="D25" s="188" t="s">
        <v>20</v>
      </c>
      <c r="E25" s="181"/>
      <c r="F25" s="206">
        <f>SUM(F27:F33)</f>
        <v>127149.06</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01" t="s">
        <v>133</v>
      </c>
      <c r="B38" s="38" t="s">
        <v>23</v>
      </c>
      <c r="C38" s="184">
        <v>26451</v>
      </c>
      <c r="D38" s="188" t="s">
        <v>20</v>
      </c>
      <c r="E38" s="181"/>
      <c r="F38" s="206">
        <f>1100000+425.91</f>
        <v>1100425.91</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8300660.109999999</v>
      </c>
      <c r="G42" s="101">
        <f>G43</f>
        <v>10658462.76</v>
      </c>
      <c r="H42" s="101">
        <f>H43</f>
        <v>10658462.76</v>
      </c>
      <c r="I42" s="101">
        <f>I43</f>
        <v>0</v>
      </c>
    </row>
    <row r="43" spans="1:9" ht="15.75">
      <c r="A43" s="198"/>
      <c r="B43" s="44" t="s">
        <v>137</v>
      </c>
      <c r="C43" s="16">
        <v>26510</v>
      </c>
      <c r="D43" s="7"/>
      <c r="E43" s="7"/>
      <c r="F43" s="100">
        <f>F18</f>
        <v>8300660.109999999</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529</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523</v>
      </c>
      <c r="B58" s="193"/>
      <c r="C58" s="193"/>
      <c r="D58" s="193"/>
      <c r="E58" s="193"/>
    </row>
    <row r="59" spans="1:5" ht="15.75">
      <c r="A59" s="204" t="s">
        <v>141</v>
      </c>
      <c r="B59" s="204"/>
      <c r="C59" s="204"/>
      <c r="D59" s="204"/>
      <c r="E59" s="204"/>
    </row>
    <row r="60" spans="1:5" ht="15.75">
      <c r="A60" s="193" t="s">
        <v>524</v>
      </c>
      <c r="B60" s="193"/>
      <c r="C60" s="193"/>
      <c r="D60" s="193"/>
      <c r="E60" s="193"/>
    </row>
    <row r="61" spans="1:5" ht="15.75">
      <c r="A61" s="203" t="s">
        <v>488</v>
      </c>
      <c r="B61" s="203"/>
      <c r="C61" s="203"/>
      <c r="D61" s="203"/>
      <c r="E61" s="203"/>
    </row>
    <row r="62" spans="1:5" ht="15.75">
      <c r="A62" s="196" t="s">
        <v>530</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09">
      <selection activeCell="CV115" sqref="CV115:DH115"/>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9" t="s">
        <v>147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row>
    <row r="4" spans="1:138" s="23" customFormat="1" ht="19.5" customHeight="1">
      <c r="A4" s="249" t="s">
        <v>148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0" t="s">
        <v>349</v>
      </c>
      <c r="BW10" s="230"/>
      <c r="BX10" s="230"/>
      <c r="BY10" s="230"/>
      <c r="BZ10" s="230"/>
      <c r="CA10" s="230"/>
      <c r="CB10" s="230"/>
      <c r="CC10" s="230"/>
      <c r="CD10" s="275"/>
      <c r="CE10" s="275"/>
      <c r="CF10" s="275"/>
      <c r="CG10" s="275"/>
      <c r="CH10" s="275"/>
      <c r="CI10" s="275"/>
      <c r="CJ10" s="275"/>
      <c r="CK10" s="275"/>
      <c r="CL10" s="275"/>
      <c r="CM10" s="275"/>
      <c r="CN10" s="275"/>
      <c r="CO10" s="275"/>
      <c r="CP10" s="275"/>
      <c r="CQ10" s="275"/>
      <c r="CR10" s="275"/>
      <c r="CS10" s="275"/>
      <c r="CT10" s="275"/>
      <c r="CU10" s="275"/>
      <c r="CV10" s="275"/>
      <c r="CW10" s="229"/>
      <c r="CX10" s="229"/>
      <c r="CY10" s="229"/>
      <c r="CZ10" s="229"/>
      <c r="DA10" s="229"/>
      <c r="DB10" s="229"/>
      <c r="DC10" s="229"/>
      <c r="DD10" s="229"/>
      <c r="DE10" s="229"/>
      <c r="DF10" s="229"/>
      <c r="DG10" s="229"/>
      <c r="DH10" s="229"/>
      <c r="DI10" s="229"/>
      <c r="DJ10" s="229"/>
      <c r="DK10" s="229"/>
      <c r="DL10" s="229"/>
      <c r="DM10" s="229"/>
      <c r="DN10" s="229"/>
      <c r="DO10" s="229"/>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8"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41" t="s">
        <v>352</v>
      </c>
      <c r="BW13" s="242"/>
      <c r="BX13" s="242"/>
      <c r="BY13" s="242"/>
      <c r="BZ13" s="242"/>
      <c r="CA13" s="242"/>
      <c r="CB13" s="242"/>
      <c r="CC13" s="243"/>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31" t="s">
        <v>25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3"/>
      <c r="BV14" s="244"/>
      <c r="BW14" s="244"/>
      <c r="BX14" s="244"/>
      <c r="BY14" s="244"/>
      <c r="BZ14" s="244"/>
      <c r="CA14" s="244"/>
      <c r="CB14" s="244"/>
      <c r="CC14" s="24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353</v>
      </c>
      <c r="BW15" s="230"/>
      <c r="BX15" s="230"/>
      <c r="BY15" s="230"/>
      <c r="BZ15" s="230"/>
      <c r="CA15" s="230"/>
      <c r="CB15" s="230"/>
      <c r="CC15" s="23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30" t="s">
        <v>354</v>
      </c>
      <c r="BW16" s="230"/>
      <c r="BX16" s="230"/>
      <c r="BY16" s="230"/>
      <c r="BZ16" s="230"/>
      <c r="CA16" s="230"/>
      <c r="CB16" s="230"/>
      <c r="CC16" s="23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30" t="s">
        <v>355</v>
      </c>
      <c r="BW17" s="230"/>
      <c r="BX17" s="230"/>
      <c r="BY17" s="230"/>
      <c r="BZ17" s="230"/>
      <c r="CA17" s="230"/>
      <c r="CB17" s="230"/>
      <c r="CC17" s="23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30" t="s">
        <v>356</v>
      </c>
      <c r="BW18" s="230"/>
      <c r="BX18" s="230"/>
      <c r="BY18" s="230"/>
      <c r="BZ18" s="230"/>
      <c r="CA18" s="230"/>
      <c r="CB18" s="230"/>
      <c r="CC18" s="23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30" t="s">
        <v>357</v>
      </c>
      <c r="BW19" s="230"/>
      <c r="BX19" s="230"/>
      <c r="BY19" s="230"/>
      <c r="BZ19" s="230"/>
      <c r="CA19" s="230"/>
      <c r="CB19" s="230"/>
      <c r="CC19" s="23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30" t="s">
        <v>358</v>
      </c>
      <c r="BW20" s="230"/>
      <c r="BX20" s="230"/>
      <c r="BY20" s="230"/>
      <c r="BZ20" s="230"/>
      <c r="CA20" s="230"/>
      <c r="CB20" s="230"/>
      <c r="CC20" s="23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30" t="s">
        <v>359</v>
      </c>
      <c r="BW21" s="230"/>
      <c r="BX21" s="230"/>
      <c r="BY21" s="230"/>
      <c r="BZ21" s="230"/>
      <c r="CA21" s="230"/>
      <c r="CB21" s="230"/>
      <c r="CC21" s="23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30" t="s">
        <v>360</v>
      </c>
      <c r="BW22" s="230"/>
      <c r="BX22" s="230"/>
      <c r="BY22" s="230"/>
      <c r="BZ22" s="230"/>
      <c r="CA22" s="230"/>
      <c r="CB22" s="230"/>
      <c r="CC22" s="23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30" t="s">
        <v>361</v>
      </c>
      <c r="BW23" s="230"/>
      <c r="BX23" s="230"/>
      <c r="BY23" s="230"/>
      <c r="BZ23" s="230"/>
      <c r="CA23" s="230"/>
      <c r="CB23" s="230"/>
      <c r="CC23" s="23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30" t="s">
        <v>362</v>
      </c>
      <c r="BW24" s="230"/>
      <c r="BX24" s="230"/>
      <c r="BY24" s="230"/>
      <c r="BZ24" s="230"/>
      <c r="CA24" s="230"/>
      <c r="CB24" s="230"/>
      <c r="CC24" s="23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30" t="s">
        <v>363</v>
      </c>
      <c r="BW25" s="230"/>
      <c r="BX25" s="230"/>
      <c r="BY25" s="230"/>
      <c r="BZ25" s="230"/>
      <c r="CA25" s="230"/>
      <c r="CB25" s="230"/>
      <c r="CC25" s="23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9" t="s">
        <v>163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8" t="s">
        <v>114</v>
      </c>
      <c r="AR31" s="248"/>
      <c r="AS31" s="248"/>
      <c r="AT31" s="248"/>
      <c r="AU31" s="248"/>
      <c r="AV31" s="248"/>
      <c r="AW31" s="248"/>
      <c r="AX31" s="248"/>
      <c r="AY31" s="248"/>
      <c r="AZ31" s="248"/>
      <c r="BA31" s="248" t="s">
        <v>115</v>
      </c>
      <c r="BB31" s="248"/>
      <c r="BC31" s="248"/>
      <c r="BD31" s="248"/>
      <c r="BE31" s="248"/>
      <c r="BF31" s="248"/>
      <c r="BG31" s="248"/>
      <c r="BH31" s="248"/>
      <c r="BI31" s="248"/>
      <c r="BJ31" s="248"/>
      <c r="BK31" s="248" t="s">
        <v>116</v>
      </c>
      <c r="BL31" s="248"/>
      <c r="BM31" s="248"/>
      <c r="BN31" s="248"/>
      <c r="BO31" s="248"/>
      <c r="BP31" s="248"/>
      <c r="BQ31" s="248"/>
      <c r="BR31" s="248"/>
      <c r="BS31" s="248"/>
      <c r="BT31" s="248"/>
      <c r="BU31" s="248" t="s">
        <v>114</v>
      </c>
      <c r="BV31" s="248"/>
      <c r="BW31" s="248"/>
      <c r="BX31" s="248"/>
      <c r="BY31" s="248"/>
      <c r="BZ31" s="248"/>
      <c r="CA31" s="248"/>
      <c r="CB31" s="248"/>
      <c r="CC31" s="248"/>
      <c r="CD31" s="248" t="s">
        <v>115</v>
      </c>
      <c r="CE31" s="248"/>
      <c r="CF31" s="248"/>
      <c r="CG31" s="248"/>
      <c r="CH31" s="248"/>
      <c r="CI31" s="248"/>
      <c r="CJ31" s="248"/>
      <c r="CK31" s="248"/>
      <c r="CL31" s="248"/>
      <c r="CM31" s="248" t="s">
        <v>116</v>
      </c>
      <c r="CN31" s="248"/>
      <c r="CO31" s="248"/>
      <c r="CP31" s="248"/>
      <c r="CQ31" s="248"/>
      <c r="CR31" s="248"/>
      <c r="CS31" s="248"/>
      <c r="CT31" s="248"/>
      <c r="CU31" s="248"/>
      <c r="CV31" s="248" t="s">
        <v>114</v>
      </c>
      <c r="CW31" s="248"/>
      <c r="CX31" s="248"/>
      <c r="CY31" s="248"/>
      <c r="CZ31" s="248"/>
      <c r="DA31" s="248"/>
      <c r="DB31" s="248"/>
      <c r="DC31" s="248"/>
      <c r="DD31" s="248"/>
      <c r="DE31" s="248"/>
      <c r="DF31" s="248"/>
      <c r="DG31" s="248"/>
      <c r="DH31" s="248"/>
      <c r="DI31" s="248" t="s">
        <v>115</v>
      </c>
      <c r="DJ31" s="248"/>
      <c r="DK31" s="248"/>
      <c r="DL31" s="248"/>
      <c r="DM31" s="248"/>
      <c r="DN31" s="248"/>
      <c r="DO31" s="248"/>
      <c r="DP31" s="248"/>
      <c r="DQ31" s="248"/>
      <c r="DR31" s="248"/>
      <c r="DS31" s="248"/>
      <c r="DT31" s="248"/>
      <c r="DU31" s="248"/>
      <c r="DV31" s="248" t="s">
        <v>116</v>
      </c>
      <c r="DW31" s="248"/>
      <c r="DX31" s="248"/>
      <c r="DY31" s="248"/>
      <c r="DZ31" s="248"/>
      <c r="EA31" s="248"/>
      <c r="EB31" s="248"/>
      <c r="EC31" s="248"/>
      <c r="ED31" s="248"/>
      <c r="EE31" s="248"/>
      <c r="EF31" s="248"/>
      <c r="EG31" s="248"/>
      <c r="EH31" s="248"/>
    </row>
    <row r="32" spans="1:138" s="26" customFormat="1" ht="12.75">
      <c r="A32" s="247">
        <v>1</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v>2</v>
      </c>
      <c r="AK32" s="247"/>
      <c r="AL32" s="247"/>
      <c r="AM32" s="247"/>
      <c r="AN32" s="247"/>
      <c r="AO32" s="247"/>
      <c r="AP32" s="247"/>
      <c r="AQ32" s="248">
        <v>3</v>
      </c>
      <c r="AR32" s="248"/>
      <c r="AS32" s="248"/>
      <c r="AT32" s="248"/>
      <c r="AU32" s="248"/>
      <c r="AV32" s="248"/>
      <c r="AW32" s="248"/>
      <c r="AX32" s="248"/>
      <c r="AY32" s="248"/>
      <c r="AZ32" s="248"/>
      <c r="BA32" s="248">
        <v>4</v>
      </c>
      <c r="BB32" s="248"/>
      <c r="BC32" s="248"/>
      <c r="BD32" s="248"/>
      <c r="BE32" s="248"/>
      <c r="BF32" s="248"/>
      <c r="BG32" s="248"/>
      <c r="BH32" s="248"/>
      <c r="BI32" s="248"/>
      <c r="BJ32" s="248"/>
      <c r="BK32" s="248">
        <v>5</v>
      </c>
      <c r="BL32" s="248"/>
      <c r="BM32" s="248"/>
      <c r="BN32" s="248"/>
      <c r="BO32" s="248"/>
      <c r="BP32" s="248"/>
      <c r="BQ32" s="248"/>
      <c r="BR32" s="248"/>
      <c r="BS32" s="248"/>
      <c r="BT32" s="248"/>
      <c r="BU32" s="248">
        <v>6</v>
      </c>
      <c r="BV32" s="248"/>
      <c r="BW32" s="248"/>
      <c r="BX32" s="248"/>
      <c r="BY32" s="248"/>
      <c r="BZ32" s="248"/>
      <c r="CA32" s="248"/>
      <c r="CB32" s="248"/>
      <c r="CC32" s="248"/>
      <c r="CD32" s="248">
        <v>7</v>
      </c>
      <c r="CE32" s="248"/>
      <c r="CF32" s="248"/>
      <c r="CG32" s="248"/>
      <c r="CH32" s="248"/>
      <c r="CI32" s="248"/>
      <c r="CJ32" s="248"/>
      <c r="CK32" s="248"/>
      <c r="CL32" s="248"/>
      <c r="CM32" s="248">
        <v>8</v>
      </c>
      <c r="CN32" s="248"/>
      <c r="CO32" s="248"/>
      <c r="CP32" s="248"/>
      <c r="CQ32" s="248"/>
      <c r="CR32" s="248"/>
      <c r="CS32" s="248"/>
      <c r="CT32" s="248"/>
      <c r="CU32" s="248"/>
      <c r="CV32" s="248">
        <v>9</v>
      </c>
      <c r="CW32" s="248"/>
      <c r="CX32" s="248"/>
      <c r="CY32" s="248"/>
      <c r="CZ32" s="248"/>
      <c r="DA32" s="248"/>
      <c r="DB32" s="248"/>
      <c r="DC32" s="248"/>
      <c r="DD32" s="248"/>
      <c r="DE32" s="248"/>
      <c r="DF32" s="248"/>
      <c r="DG32" s="248"/>
      <c r="DH32" s="248"/>
      <c r="DI32" s="248">
        <v>10</v>
      </c>
      <c r="DJ32" s="248"/>
      <c r="DK32" s="248"/>
      <c r="DL32" s="248"/>
      <c r="DM32" s="248"/>
      <c r="DN32" s="248"/>
      <c r="DO32" s="248"/>
      <c r="DP32" s="248"/>
      <c r="DQ32" s="248"/>
      <c r="DR32" s="248"/>
      <c r="DS32" s="248"/>
      <c r="DT32" s="248"/>
      <c r="DU32" s="248"/>
      <c r="DV32" s="248">
        <v>11</v>
      </c>
      <c r="DW32" s="248"/>
      <c r="DX32" s="248"/>
      <c r="DY32" s="248"/>
      <c r="DZ32" s="248"/>
      <c r="EA32" s="248"/>
      <c r="EB32" s="248"/>
      <c r="EC32" s="248"/>
      <c r="ED32" s="248"/>
      <c r="EE32" s="248"/>
      <c r="EF32" s="248"/>
      <c r="EG32" s="248"/>
      <c r="EH32" s="248"/>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9" t="s">
        <v>172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8" t="s">
        <v>114</v>
      </c>
      <c r="AR45" s="248"/>
      <c r="AS45" s="248"/>
      <c r="AT45" s="248"/>
      <c r="AU45" s="248"/>
      <c r="AV45" s="248"/>
      <c r="AW45" s="248"/>
      <c r="AX45" s="248"/>
      <c r="AY45" s="248"/>
      <c r="AZ45" s="248"/>
      <c r="BA45" s="248" t="s">
        <v>115</v>
      </c>
      <c r="BB45" s="248"/>
      <c r="BC45" s="248"/>
      <c r="BD45" s="248"/>
      <c r="BE45" s="248"/>
      <c r="BF45" s="248"/>
      <c r="BG45" s="248"/>
      <c r="BH45" s="248"/>
      <c r="BI45" s="248"/>
      <c r="BJ45" s="248"/>
      <c r="BK45" s="248" t="s">
        <v>116</v>
      </c>
      <c r="BL45" s="248"/>
      <c r="BM45" s="248"/>
      <c r="BN45" s="248"/>
      <c r="BO45" s="248"/>
      <c r="BP45" s="248"/>
      <c r="BQ45" s="248"/>
      <c r="BR45" s="248"/>
      <c r="BS45" s="248"/>
      <c r="BT45" s="248"/>
      <c r="BU45" s="248" t="s">
        <v>114</v>
      </c>
      <c r="BV45" s="248"/>
      <c r="BW45" s="248"/>
      <c r="BX45" s="248"/>
      <c r="BY45" s="248"/>
      <c r="BZ45" s="248"/>
      <c r="CA45" s="248"/>
      <c r="CB45" s="248"/>
      <c r="CC45" s="248"/>
      <c r="CD45" s="248" t="s">
        <v>115</v>
      </c>
      <c r="CE45" s="248"/>
      <c r="CF45" s="248"/>
      <c r="CG45" s="248"/>
      <c r="CH45" s="248"/>
      <c r="CI45" s="248"/>
      <c r="CJ45" s="248"/>
      <c r="CK45" s="248"/>
      <c r="CL45" s="248"/>
      <c r="CM45" s="248" t="s">
        <v>116</v>
      </c>
      <c r="CN45" s="248"/>
      <c r="CO45" s="248"/>
      <c r="CP45" s="248"/>
      <c r="CQ45" s="248"/>
      <c r="CR45" s="248"/>
      <c r="CS45" s="248"/>
      <c r="CT45" s="248"/>
      <c r="CU45" s="248"/>
      <c r="CV45" s="248" t="s">
        <v>114</v>
      </c>
      <c r="CW45" s="248"/>
      <c r="CX45" s="248"/>
      <c r="CY45" s="248"/>
      <c r="CZ45" s="248"/>
      <c r="DA45" s="248"/>
      <c r="DB45" s="248"/>
      <c r="DC45" s="248"/>
      <c r="DD45" s="248"/>
      <c r="DE45" s="248"/>
      <c r="DF45" s="248"/>
      <c r="DG45" s="248"/>
      <c r="DH45" s="248"/>
      <c r="DI45" s="248" t="s">
        <v>115</v>
      </c>
      <c r="DJ45" s="248"/>
      <c r="DK45" s="248"/>
      <c r="DL45" s="248"/>
      <c r="DM45" s="248"/>
      <c r="DN45" s="248"/>
      <c r="DO45" s="248"/>
      <c r="DP45" s="248"/>
      <c r="DQ45" s="248"/>
      <c r="DR45" s="248"/>
      <c r="DS45" s="248"/>
      <c r="DT45" s="248"/>
      <c r="DU45" s="248"/>
      <c r="DV45" s="248" t="s">
        <v>116</v>
      </c>
      <c r="DW45" s="248"/>
      <c r="DX45" s="248"/>
      <c r="DY45" s="248"/>
      <c r="DZ45" s="248"/>
      <c r="EA45" s="248"/>
      <c r="EB45" s="248"/>
      <c r="EC45" s="248"/>
      <c r="ED45" s="248"/>
      <c r="EE45" s="248"/>
      <c r="EF45" s="248"/>
      <c r="EG45" s="248"/>
      <c r="EH45" s="248"/>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8">
        <v>3</v>
      </c>
      <c r="AR46" s="248"/>
      <c r="AS46" s="248"/>
      <c r="AT46" s="248"/>
      <c r="AU46" s="248"/>
      <c r="AV46" s="248"/>
      <c r="AW46" s="248"/>
      <c r="AX46" s="248"/>
      <c r="AY46" s="248"/>
      <c r="AZ46" s="248"/>
      <c r="BA46" s="248">
        <v>4</v>
      </c>
      <c r="BB46" s="248"/>
      <c r="BC46" s="248"/>
      <c r="BD46" s="248"/>
      <c r="BE46" s="248"/>
      <c r="BF46" s="248"/>
      <c r="BG46" s="248"/>
      <c r="BH46" s="248"/>
      <c r="BI46" s="248"/>
      <c r="BJ46" s="248"/>
      <c r="BK46" s="248">
        <v>5</v>
      </c>
      <c r="BL46" s="248"/>
      <c r="BM46" s="248"/>
      <c r="BN46" s="248"/>
      <c r="BO46" s="248"/>
      <c r="BP46" s="248"/>
      <c r="BQ46" s="248"/>
      <c r="BR46" s="248"/>
      <c r="BS46" s="248"/>
      <c r="BT46" s="248"/>
      <c r="BU46" s="248">
        <v>6</v>
      </c>
      <c r="BV46" s="248"/>
      <c r="BW46" s="248"/>
      <c r="BX46" s="248"/>
      <c r="BY46" s="248"/>
      <c r="BZ46" s="248"/>
      <c r="CA46" s="248"/>
      <c r="CB46" s="248"/>
      <c r="CC46" s="248"/>
      <c r="CD46" s="248">
        <v>7</v>
      </c>
      <c r="CE46" s="248"/>
      <c r="CF46" s="248"/>
      <c r="CG46" s="248"/>
      <c r="CH46" s="248"/>
      <c r="CI46" s="248"/>
      <c r="CJ46" s="248"/>
      <c r="CK46" s="248"/>
      <c r="CL46" s="248"/>
      <c r="CM46" s="248">
        <v>8</v>
      </c>
      <c r="CN46" s="248"/>
      <c r="CO46" s="248"/>
      <c r="CP46" s="248"/>
      <c r="CQ46" s="248"/>
      <c r="CR46" s="248"/>
      <c r="CS46" s="248"/>
      <c r="CT46" s="248"/>
      <c r="CU46" s="248"/>
      <c r="CV46" s="248">
        <v>9</v>
      </c>
      <c r="CW46" s="248"/>
      <c r="CX46" s="248"/>
      <c r="CY46" s="248"/>
      <c r="CZ46" s="248"/>
      <c r="DA46" s="248"/>
      <c r="DB46" s="248"/>
      <c r="DC46" s="248"/>
      <c r="DD46" s="248"/>
      <c r="DE46" s="248"/>
      <c r="DF46" s="248"/>
      <c r="DG46" s="248"/>
      <c r="DH46" s="248"/>
      <c r="DI46" s="248">
        <v>10</v>
      </c>
      <c r="DJ46" s="248"/>
      <c r="DK46" s="248"/>
      <c r="DL46" s="248"/>
      <c r="DM46" s="248"/>
      <c r="DN46" s="248"/>
      <c r="DO46" s="248"/>
      <c r="DP46" s="248"/>
      <c r="DQ46" s="248"/>
      <c r="DR46" s="248"/>
      <c r="DS46" s="248"/>
      <c r="DT46" s="248"/>
      <c r="DU46" s="248"/>
      <c r="DV46" s="248">
        <v>11</v>
      </c>
      <c r="DW46" s="248"/>
      <c r="DX46" s="248"/>
      <c r="DY46" s="248"/>
      <c r="DZ46" s="248"/>
      <c r="EA46" s="248"/>
      <c r="EB46" s="248"/>
      <c r="EC46" s="248"/>
      <c r="ED46" s="248"/>
      <c r="EE46" s="248"/>
      <c r="EF46" s="248"/>
      <c r="EG46" s="248"/>
      <c r="EH46" s="248"/>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6"/>
      <c r="AL49" s="236"/>
      <c r="AM49" s="236"/>
      <c r="AN49" s="236"/>
      <c r="AO49" s="236"/>
      <c r="AP49" s="236"/>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9" t="s">
        <v>178</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8" t="s">
        <v>114</v>
      </c>
      <c r="AR56" s="248"/>
      <c r="AS56" s="248"/>
      <c r="AT56" s="248"/>
      <c r="AU56" s="248"/>
      <c r="AV56" s="248"/>
      <c r="AW56" s="248"/>
      <c r="AX56" s="248"/>
      <c r="AY56" s="248"/>
      <c r="AZ56" s="248"/>
      <c r="BA56" s="248" t="s">
        <v>115</v>
      </c>
      <c r="BB56" s="248"/>
      <c r="BC56" s="248"/>
      <c r="BD56" s="248"/>
      <c r="BE56" s="248"/>
      <c r="BF56" s="248"/>
      <c r="BG56" s="248"/>
      <c r="BH56" s="248"/>
      <c r="BI56" s="248"/>
      <c r="BJ56" s="248"/>
      <c r="BK56" s="248" t="s">
        <v>116</v>
      </c>
      <c r="BL56" s="248"/>
      <c r="BM56" s="248"/>
      <c r="BN56" s="248"/>
      <c r="BO56" s="248"/>
      <c r="BP56" s="248"/>
      <c r="BQ56" s="248"/>
      <c r="BR56" s="248"/>
      <c r="BS56" s="248"/>
      <c r="BT56" s="248"/>
      <c r="BU56" s="248" t="s">
        <v>114</v>
      </c>
      <c r="BV56" s="248"/>
      <c r="BW56" s="248"/>
      <c r="BX56" s="248"/>
      <c r="BY56" s="248"/>
      <c r="BZ56" s="248"/>
      <c r="CA56" s="248"/>
      <c r="CB56" s="248"/>
      <c r="CC56" s="248"/>
      <c r="CD56" s="248" t="s">
        <v>115</v>
      </c>
      <c r="CE56" s="248"/>
      <c r="CF56" s="248"/>
      <c r="CG56" s="248"/>
      <c r="CH56" s="248"/>
      <c r="CI56" s="248"/>
      <c r="CJ56" s="248"/>
      <c r="CK56" s="248"/>
      <c r="CL56" s="248"/>
      <c r="CM56" s="248" t="s">
        <v>116</v>
      </c>
      <c r="CN56" s="248"/>
      <c r="CO56" s="248"/>
      <c r="CP56" s="248"/>
      <c r="CQ56" s="248"/>
      <c r="CR56" s="248"/>
      <c r="CS56" s="248"/>
      <c r="CT56" s="248"/>
      <c r="CU56" s="248"/>
      <c r="CV56" s="248" t="s">
        <v>114</v>
      </c>
      <c r="CW56" s="248"/>
      <c r="CX56" s="248"/>
      <c r="CY56" s="248"/>
      <c r="CZ56" s="248"/>
      <c r="DA56" s="248"/>
      <c r="DB56" s="248"/>
      <c r="DC56" s="248"/>
      <c r="DD56" s="248"/>
      <c r="DE56" s="248"/>
      <c r="DF56" s="248"/>
      <c r="DG56" s="248"/>
      <c r="DH56" s="248"/>
      <c r="DI56" s="248" t="s">
        <v>115</v>
      </c>
      <c r="DJ56" s="248"/>
      <c r="DK56" s="248"/>
      <c r="DL56" s="248"/>
      <c r="DM56" s="248"/>
      <c r="DN56" s="248"/>
      <c r="DO56" s="248"/>
      <c r="DP56" s="248"/>
      <c r="DQ56" s="248"/>
      <c r="DR56" s="248"/>
      <c r="DS56" s="248"/>
      <c r="DT56" s="248"/>
      <c r="DU56" s="248"/>
      <c r="DV56" s="248" t="s">
        <v>116</v>
      </c>
      <c r="DW56" s="248"/>
      <c r="DX56" s="248"/>
      <c r="DY56" s="248"/>
      <c r="DZ56" s="248"/>
      <c r="EA56" s="248"/>
      <c r="EB56" s="248"/>
      <c r="EC56" s="248"/>
      <c r="ED56" s="248"/>
      <c r="EE56" s="248"/>
      <c r="EF56" s="248"/>
      <c r="EG56" s="248"/>
      <c r="EH56" s="248"/>
    </row>
    <row r="57" spans="1:138" s="26" customFormat="1" ht="12.75">
      <c r="A57" s="247">
        <v>1</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53">
        <v>2</v>
      </c>
      <c r="AK57" s="253"/>
      <c r="AL57" s="253"/>
      <c r="AM57" s="253"/>
      <c r="AN57" s="253"/>
      <c r="AO57" s="253"/>
      <c r="AP57" s="253"/>
      <c r="AQ57" s="248">
        <v>3</v>
      </c>
      <c r="AR57" s="248"/>
      <c r="AS57" s="248"/>
      <c r="AT57" s="248"/>
      <c r="AU57" s="248"/>
      <c r="AV57" s="248"/>
      <c r="AW57" s="248"/>
      <c r="AX57" s="248"/>
      <c r="AY57" s="248"/>
      <c r="AZ57" s="248"/>
      <c r="BA57" s="248">
        <v>4</v>
      </c>
      <c r="BB57" s="248"/>
      <c r="BC57" s="248"/>
      <c r="BD57" s="248"/>
      <c r="BE57" s="248"/>
      <c r="BF57" s="248"/>
      <c r="BG57" s="248"/>
      <c r="BH57" s="248"/>
      <c r="BI57" s="248"/>
      <c r="BJ57" s="248"/>
      <c r="BK57" s="248">
        <v>5</v>
      </c>
      <c r="BL57" s="248"/>
      <c r="BM57" s="248"/>
      <c r="BN57" s="248"/>
      <c r="BO57" s="248"/>
      <c r="BP57" s="248"/>
      <c r="BQ57" s="248"/>
      <c r="BR57" s="248"/>
      <c r="BS57" s="248"/>
      <c r="BT57" s="248"/>
      <c r="BU57" s="248">
        <v>6</v>
      </c>
      <c r="BV57" s="248"/>
      <c r="BW57" s="248"/>
      <c r="BX57" s="248"/>
      <c r="BY57" s="248"/>
      <c r="BZ57" s="248"/>
      <c r="CA57" s="248"/>
      <c r="CB57" s="248"/>
      <c r="CC57" s="248"/>
      <c r="CD57" s="248">
        <v>7</v>
      </c>
      <c r="CE57" s="248"/>
      <c r="CF57" s="248"/>
      <c r="CG57" s="248"/>
      <c r="CH57" s="248"/>
      <c r="CI57" s="248"/>
      <c r="CJ57" s="248"/>
      <c r="CK57" s="248"/>
      <c r="CL57" s="248"/>
      <c r="CM57" s="248">
        <v>8</v>
      </c>
      <c r="CN57" s="248"/>
      <c r="CO57" s="248"/>
      <c r="CP57" s="248"/>
      <c r="CQ57" s="248"/>
      <c r="CR57" s="248"/>
      <c r="CS57" s="248"/>
      <c r="CT57" s="248"/>
      <c r="CU57" s="248"/>
      <c r="CV57" s="248">
        <v>9</v>
      </c>
      <c r="CW57" s="248"/>
      <c r="CX57" s="248"/>
      <c r="CY57" s="248"/>
      <c r="CZ57" s="248"/>
      <c r="DA57" s="248"/>
      <c r="DB57" s="248"/>
      <c r="DC57" s="248"/>
      <c r="DD57" s="248"/>
      <c r="DE57" s="248"/>
      <c r="DF57" s="248"/>
      <c r="DG57" s="248"/>
      <c r="DH57" s="248"/>
      <c r="DI57" s="248">
        <v>10</v>
      </c>
      <c r="DJ57" s="248"/>
      <c r="DK57" s="248"/>
      <c r="DL57" s="248"/>
      <c r="DM57" s="248"/>
      <c r="DN57" s="248"/>
      <c r="DO57" s="248"/>
      <c r="DP57" s="248"/>
      <c r="DQ57" s="248"/>
      <c r="DR57" s="248"/>
      <c r="DS57" s="248"/>
      <c r="DT57" s="248"/>
      <c r="DU57" s="248"/>
      <c r="DV57" s="248">
        <v>11</v>
      </c>
      <c r="DW57" s="248"/>
      <c r="DX57" s="248"/>
      <c r="DY57" s="248"/>
      <c r="DZ57" s="248"/>
      <c r="EA57" s="248"/>
      <c r="EB57" s="248"/>
      <c r="EC57" s="248"/>
      <c r="ED57" s="248"/>
      <c r="EE57" s="248"/>
      <c r="EF57" s="248"/>
      <c r="EG57" s="248"/>
      <c r="EH57" s="248"/>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6"/>
      <c r="AL60" s="236"/>
      <c r="AM60" s="236"/>
      <c r="AN60" s="236"/>
      <c r="AO60" s="236"/>
      <c r="AP60" s="236"/>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9" t="s">
        <v>180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row>
    <row r="64" spans="1:138" s="23" customFormat="1" ht="31.5" customHeight="1">
      <c r="A64" s="249" t="s">
        <v>181</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49"/>
      <c r="DZ64" s="249"/>
      <c r="EA64" s="249"/>
      <c r="EB64" s="249"/>
      <c r="EC64" s="249"/>
      <c r="ED64" s="249"/>
      <c r="EE64" s="249"/>
      <c r="EF64" s="249"/>
      <c r="EG64" s="249"/>
      <c r="EH64" s="249"/>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7">
        <v>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8">
        <v>2</v>
      </c>
      <c r="BW69" s="248"/>
      <c r="BX69" s="248"/>
      <c r="BY69" s="248"/>
      <c r="BZ69" s="248"/>
      <c r="CA69" s="248"/>
      <c r="CB69" s="248"/>
      <c r="CC69" s="248"/>
      <c r="CD69" s="248">
        <v>3</v>
      </c>
      <c r="CE69" s="248"/>
      <c r="CF69" s="248"/>
      <c r="CG69" s="248"/>
      <c r="CH69" s="248"/>
      <c r="CI69" s="248"/>
      <c r="CJ69" s="248"/>
      <c r="CK69" s="248"/>
      <c r="CL69" s="248"/>
      <c r="CM69" s="248"/>
      <c r="CN69" s="248"/>
      <c r="CO69" s="248"/>
      <c r="CP69" s="248"/>
      <c r="CQ69" s="248"/>
      <c r="CR69" s="248"/>
      <c r="CS69" s="248"/>
      <c r="CT69" s="248"/>
      <c r="CU69" s="248"/>
      <c r="CV69" s="248"/>
      <c r="CW69" s="248">
        <v>4</v>
      </c>
      <c r="CX69" s="248"/>
      <c r="CY69" s="248"/>
      <c r="CZ69" s="248"/>
      <c r="DA69" s="248"/>
      <c r="DB69" s="248"/>
      <c r="DC69" s="248"/>
      <c r="DD69" s="248"/>
      <c r="DE69" s="248"/>
      <c r="DF69" s="248"/>
      <c r="DG69" s="248"/>
      <c r="DH69" s="248"/>
      <c r="DI69" s="248"/>
      <c r="DJ69" s="248"/>
      <c r="DK69" s="248"/>
      <c r="DL69" s="248"/>
      <c r="DM69" s="248"/>
      <c r="DN69" s="248"/>
      <c r="DO69" s="248"/>
      <c r="DP69" s="248">
        <v>5</v>
      </c>
      <c r="DQ69" s="248"/>
      <c r="DR69" s="248"/>
      <c r="DS69" s="248"/>
      <c r="DT69" s="248"/>
      <c r="DU69" s="248"/>
      <c r="DV69" s="248"/>
      <c r="DW69" s="248"/>
      <c r="DX69" s="248"/>
      <c r="DY69" s="248"/>
      <c r="DZ69" s="248"/>
      <c r="EA69" s="248"/>
      <c r="EB69" s="248"/>
      <c r="EC69" s="248"/>
      <c r="ED69" s="248"/>
      <c r="EE69" s="248"/>
      <c r="EF69" s="248"/>
      <c r="EG69" s="248"/>
      <c r="EH69" s="248"/>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30" t="s">
        <v>349</v>
      </c>
      <c r="BW70" s="230"/>
      <c r="BX70" s="230"/>
      <c r="BY70" s="230"/>
      <c r="BZ70" s="230"/>
      <c r="CA70" s="230"/>
      <c r="CB70" s="230"/>
      <c r="CC70" s="230"/>
      <c r="CD70" s="237"/>
      <c r="CE70" s="237"/>
      <c r="CF70" s="237"/>
      <c r="CG70" s="237"/>
      <c r="CH70" s="237"/>
      <c r="CI70" s="237"/>
      <c r="CJ70" s="237"/>
      <c r="CK70" s="237"/>
      <c r="CL70" s="237"/>
      <c r="CM70" s="237"/>
      <c r="CN70" s="237"/>
      <c r="CO70" s="237"/>
      <c r="CP70" s="237"/>
      <c r="CQ70" s="237"/>
      <c r="CR70" s="237"/>
      <c r="CS70" s="237"/>
      <c r="CT70" s="237"/>
      <c r="CU70" s="237"/>
      <c r="CV70" s="237"/>
      <c r="CW70" s="229"/>
      <c r="CX70" s="229"/>
      <c r="CY70" s="229"/>
      <c r="CZ70" s="229"/>
      <c r="DA70" s="229"/>
      <c r="DB70" s="229"/>
      <c r="DC70" s="229"/>
      <c r="DD70" s="229"/>
      <c r="DE70" s="229"/>
      <c r="DF70" s="229"/>
      <c r="DG70" s="229"/>
      <c r="DH70" s="229"/>
      <c r="DI70" s="229"/>
      <c r="DJ70" s="229"/>
      <c r="DK70" s="229"/>
      <c r="DL70" s="229"/>
      <c r="DM70" s="229"/>
      <c r="DN70" s="229"/>
      <c r="DO70" s="229"/>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30" t="s">
        <v>350</v>
      </c>
      <c r="BW71" s="230"/>
      <c r="BX71" s="230"/>
      <c r="BY71" s="230"/>
      <c r="BZ71" s="230"/>
      <c r="CA71" s="230"/>
      <c r="CB71" s="230"/>
      <c r="CC71" s="230"/>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30" t="s">
        <v>351</v>
      </c>
      <c r="BW72" s="236"/>
      <c r="BX72" s="236"/>
      <c r="BY72" s="236"/>
      <c r="BZ72" s="236"/>
      <c r="CA72" s="236"/>
      <c r="CB72" s="236"/>
      <c r="CC72" s="236"/>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3" customFormat="1" ht="17.25" customHeight="1">
      <c r="A73" s="238" t="s">
        <v>23</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40"/>
      <c r="BV73" s="241" t="s">
        <v>352</v>
      </c>
      <c r="BW73" s="242"/>
      <c r="BX73" s="242"/>
      <c r="BY73" s="242"/>
      <c r="BZ73" s="242"/>
      <c r="CA73" s="242"/>
      <c r="CB73" s="242"/>
      <c r="CC73" s="243"/>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row>
    <row r="74" spans="1:138" s="23" customFormat="1" ht="33" customHeight="1">
      <c r="A74" s="231" t="s">
        <v>27</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3"/>
      <c r="BV74" s="244"/>
      <c r="BW74" s="244"/>
      <c r="BX74" s="244"/>
      <c r="BY74" s="244"/>
      <c r="BZ74" s="244"/>
      <c r="CA74" s="244"/>
      <c r="CB74" s="244"/>
      <c r="CC74" s="245"/>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30" t="s">
        <v>353</v>
      </c>
      <c r="BW75" s="230"/>
      <c r="BX75" s="230"/>
      <c r="BY75" s="230"/>
      <c r="BZ75" s="230"/>
      <c r="CA75" s="230"/>
      <c r="CB75" s="230"/>
      <c r="CC75" s="230"/>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30" t="s">
        <v>354</v>
      </c>
      <c r="BW76" s="230"/>
      <c r="BX76" s="230"/>
      <c r="BY76" s="230"/>
      <c r="BZ76" s="230"/>
      <c r="CA76" s="230"/>
      <c r="CB76" s="230"/>
      <c r="CC76" s="230"/>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34" t="s">
        <v>355</v>
      </c>
      <c r="BW77" s="234"/>
      <c r="BX77" s="234"/>
      <c r="BY77" s="234"/>
      <c r="BZ77" s="234"/>
      <c r="CA77" s="234"/>
      <c r="CB77" s="234"/>
      <c r="CC77" s="234"/>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6" t="s">
        <v>361</v>
      </c>
      <c r="BW78" s="227"/>
      <c r="BX78" s="227"/>
      <c r="BY78" s="227"/>
      <c r="BZ78" s="227"/>
      <c r="CA78" s="227"/>
      <c r="CB78" s="227"/>
      <c r="CC78" s="228"/>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30" t="s">
        <v>362</v>
      </c>
      <c r="BW79" s="230"/>
      <c r="BX79" s="230"/>
      <c r="BY79" s="230"/>
      <c r="BZ79" s="230"/>
      <c r="CA79" s="230"/>
      <c r="CB79" s="230"/>
      <c r="CC79" s="230"/>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30" t="s">
        <v>363</v>
      </c>
      <c r="BW80" s="230"/>
      <c r="BX80" s="230"/>
      <c r="BY80" s="230"/>
      <c r="BZ80" s="230"/>
      <c r="CA80" s="230"/>
      <c r="CB80" s="230"/>
      <c r="CC80" s="230"/>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9" t="s">
        <v>185</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8" t="s">
        <v>114</v>
      </c>
      <c r="AR85" s="248"/>
      <c r="AS85" s="248"/>
      <c r="AT85" s="248"/>
      <c r="AU85" s="248"/>
      <c r="AV85" s="248"/>
      <c r="AW85" s="248"/>
      <c r="AX85" s="248"/>
      <c r="AY85" s="248"/>
      <c r="AZ85" s="248"/>
      <c r="BA85" s="248" t="s">
        <v>115</v>
      </c>
      <c r="BB85" s="248"/>
      <c r="BC85" s="248"/>
      <c r="BD85" s="248"/>
      <c r="BE85" s="248"/>
      <c r="BF85" s="248"/>
      <c r="BG85" s="248"/>
      <c r="BH85" s="248"/>
      <c r="BI85" s="248"/>
      <c r="BJ85" s="248"/>
      <c r="BK85" s="248" t="s">
        <v>116</v>
      </c>
      <c r="BL85" s="248"/>
      <c r="BM85" s="248"/>
      <c r="BN85" s="248"/>
      <c r="BO85" s="248"/>
      <c r="BP85" s="248"/>
      <c r="BQ85" s="248"/>
      <c r="BR85" s="248"/>
      <c r="BS85" s="248"/>
      <c r="BT85" s="248"/>
      <c r="BU85" s="248" t="s">
        <v>114</v>
      </c>
      <c r="BV85" s="248"/>
      <c r="BW85" s="248"/>
      <c r="BX85" s="248"/>
      <c r="BY85" s="248"/>
      <c r="BZ85" s="248"/>
      <c r="CA85" s="248"/>
      <c r="CB85" s="248"/>
      <c r="CC85" s="248"/>
      <c r="CD85" s="248" t="s">
        <v>115</v>
      </c>
      <c r="CE85" s="248"/>
      <c r="CF85" s="248"/>
      <c r="CG85" s="248"/>
      <c r="CH85" s="248"/>
      <c r="CI85" s="248"/>
      <c r="CJ85" s="248"/>
      <c r="CK85" s="248"/>
      <c r="CL85" s="248"/>
      <c r="CM85" s="248" t="s">
        <v>116</v>
      </c>
      <c r="CN85" s="248"/>
      <c r="CO85" s="248"/>
      <c r="CP85" s="248"/>
      <c r="CQ85" s="248"/>
      <c r="CR85" s="248"/>
      <c r="CS85" s="248"/>
      <c r="CT85" s="248"/>
      <c r="CU85" s="248"/>
      <c r="CV85" s="248" t="s">
        <v>114</v>
      </c>
      <c r="CW85" s="248"/>
      <c r="CX85" s="248"/>
      <c r="CY85" s="248"/>
      <c r="CZ85" s="248"/>
      <c r="DA85" s="248"/>
      <c r="DB85" s="248"/>
      <c r="DC85" s="248"/>
      <c r="DD85" s="248"/>
      <c r="DE85" s="248"/>
      <c r="DF85" s="248"/>
      <c r="DG85" s="248"/>
      <c r="DH85" s="248"/>
      <c r="DI85" s="248" t="s">
        <v>115</v>
      </c>
      <c r="DJ85" s="248"/>
      <c r="DK85" s="248"/>
      <c r="DL85" s="248"/>
      <c r="DM85" s="248"/>
      <c r="DN85" s="248"/>
      <c r="DO85" s="248"/>
      <c r="DP85" s="248"/>
      <c r="DQ85" s="248"/>
      <c r="DR85" s="248"/>
      <c r="DS85" s="248"/>
      <c r="DT85" s="248"/>
      <c r="DU85" s="248"/>
      <c r="DV85" s="248" t="s">
        <v>116</v>
      </c>
      <c r="DW85" s="248"/>
      <c r="DX85" s="248"/>
      <c r="DY85" s="248"/>
      <c r="DZ85" s="248"/>
      <c r="EA85" s="248"/>
      <c r="EB85" s="248"/>
      <c r="EC85" s="248"/>
      <c r="ED85" s="248"/>
      <c r="EE85" s="248"/>
      <c r="EF85" s="248"/>
      <c r="EG85" s="248"/>
      <c r="EH85" s="248"/>
    </row>
    <row r="86" spans="1:138" s="26" customFormat="1" ht="12.75">
      <c r="A86" s="247">
        <v>1</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v>2</v>
      </c>
      <c r="AK86" s="247"/>
      <c r="AL86" s="247"/>
      <c r="AM86" s="247"/>
      <c r="AN86" s="247"/>
      <c r="AO86" s="247"/>
      <c r="AP86" s="247"/>
      <c r="AQ86" s="248">
        <v>3</v>
      </c>
      <c r="AR86" s="248"/>
      <c r="AS86" s="248"/>
      <c r="AT86" s="248"/>
      <c r="AU86" s="248"/>
      <c r="AV86" s="248"/>
      <c r="AW86" s="248"/>
      <c r="AX86" s="248"/>
      <c r="AY86" s="248"/>
      <c r="AZ86" s="248"/>
      <c r="BA86" s="248">
        <v>4</v>
      </c>
      <c r="BB86" s="248"/>
      <c r="BC86" s="248"/>
      <c r="BD86" s="248"/>
      <c r="BE86" s="248"/>
      <c r="BF86" s="248"/>
      <c r="BG86" s="248"/>
      <c r="BH86" s="248"/>
      <c r="BI86" s="248"/>
      <c r="BJ86" s="248"/>
      <c r="BK86" s="248">
        <v>5</v>
      </c>
      <c r="BL86" s="248"/>
      <c r="BM86" s="248"/>
      <c r="BN86" s="248"/>
      <c r="BO86" s="248"/>
      <c r="BP86" s="248"/>
      <c r="BQ86" s="248"/>
      <c r="BR86" s="248"/>
      <c r="BS86" s="248"/>
      <c r="BT86" s="248"/>
      <c r="BU86" s="248">
        <v>6</v>
      </c>
      <c r="BV86" s="248"/>
      <c r="BW86" s="248"/>
      <c r="BX86" s="248"/>
      <c r="BY86" s="248"/>
      <c r="BZ86" s="248"/>
      <c r="CA86" s="248"/>
      <c r="CB86" s="248"/>
      <c r="CC86" s="248"/>
      <c r="CD86" s="248">
        <v>7</v>
      </c>
      <c r="CE86" s="248"/>
      <c r="CF86" s="248"/>
      <c r="CG86" s="248"/>
      <c r="CH86" s="248"/>
      <c r="CI86" s="248"/>
      <c r="CJ86" s="248"/>
      <c r="CK86" s="248"/>
      <c r="CL86" s="248"/>
      <c r="CM86" s="248">
        <v>8</v>
      </c>
      <c r="CN86" s="248"/>
      <c r="CO86" s="248"/>
      <c r="CP86" s="248"/>
      <c r="CQ86" s="248"/>
      <c r="CR86" s="248"/>
      <c r="CS86" s="248"/>
      <c r="CT86" s="248"/>
      <c r="CU86" s="248"/>
      <c r="CV86" s="248">
        <v>9</v>
      </c>
      <c r="CW86" s="248"/>
      <c r="CX86" s="248"/>
      <c r="CY86" s="248"/>
      <c r="CZ86" s="248"/>
      <c r="DA86" s="248"/>
      <c r="DB86" s="248"/>
      <c r="DC86" s="248"/>
      <c r="DD86" s="248"/>
      <c r="DE86" s="248"/>
      <c r="DF86" s="248"/>
      <c r="DG86" s="248"/>
      <c r="DH86" s="248"/>
      <c r="DI86" s="248">
        <v>10</v>
      </c>
      <c r="DJ86" s="248"/>
      <c r="DK86" s="248"/>
      <c r="DL86" s="248"/>
      <c r="DM86" s="248"/>
      <c r="DN86" s="248"/>
      <c r="DO86" s="248"/>
      <c r="DP86" s="248"/>
      <c r="DQ86" s="248"/>
      <c r="DR86" s="248"/>
      <c r="DS86" s="248"/>
      <c r="DT86" s="248"/>
      <c r="DU86" s="248"/>
      <c r="DV86" s="248">
        <v>11</v>
      </c>
      <c r="DW86" s="248"/>
      <c r="DX86" s="248"/>
      <c r="DY86" s="248"/>
      <c r="DZ86" s="248"/>
      <c r="EA86" s="248"/>
      <c r="EB86" s="248"/>
      <c r="EC86" s="248"/>
      <c r="ED86" s="248"/>
      <c r="EE86" s="248"/>
      <c r="EF86" s="248"/>
      <c r="EG86" s="248"/>
      <c r="EH86" s="248"/>
    </row>
    <row r="87" spans="1:138" s="23" customFormat="1" ht="65.25" customHeight="1">
      <c r="A87" s="224" t="s">
        <v>519</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18">
        <f>30967931.76+101865.83+5217.3+208925.21+260166.32</f>
        <v>31544106.42</v>
      </c>
      <c r="CW87" s="219"/>
      <c r="CX87" s="219"/>
      <c r="CY87" s="219"/>
      <c r="CZ87" s="219"/>
      <c r="DA87" s="219"/>
      <c r="DB87" s="219"/>
      <c r="DC87" s="219"/>
      <c r="DD87" s="219"/>
      <c r="DE87" s="219"/>
      <c r="DF87" s="219"/>
      <c r="DG87" s="219"/>
      <c r="DH87" s="220"/>
      <c r="DI87" s="218">
        <v>30495183.6</v>
      </c>
      <c r="DJ87" s="219"/>
      <c r="DK87" s="219"/>
      <c r="DL87" s="219"/>
      <c r="DM87" s="219"/>
      <c r="DN87" s="219"/>
      <c r="DO87" s="219"/>
      <c r="DP87" s="219"/>
      <c r="DQ87" s="219"/>
      <c r="DR87" s="219"/>
      <c r="DS87" s="219"/>
      <c r="DT87" s="219"/>
      <c r="DU87" s="220"/>
      <c r="DV87" s="218">
        <f>DI87</f>
        <v>30495183.6</v>
      </c>
      <c r="DW87" s="219"/>
      <c r="DX87" s="219"/>
      <c r="DY87" s="219"/>
      <c r="DZ87" s="219"/>
      <c r="EA87" s="219"/>
      <c r="EB87" s="219"/>
      <c r="EC87" s="219"/>
      <c r="ED87" s="219"/>
      <c r="EE87" s="219"/>
      <c r="EF87" s="219"/>
      <c r="EG87" s="219"/>
      <c r="EH87" s="220"/>
    </row>
    <row r="88" spans="1:138" s="23" customFormat="1" ht="74.25" customHeight="1">
      <c r="A88" s="224" t="s">
        <v>520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24" t="s">
        <v>521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24" t="s">
        <v>489</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31544106.42</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9" t="s">
        <v>189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8" t="s">
        <v>114</v>
      </c>
      <c r="AR99" s="248"/>
      <c r="AS99" s="248"/>
      <c r="AT99" s="248"/>
      <c r="AU99" s="248"/>
      <c r="AV99" s="248"/>
      <c r="AW99" s="248"/>
      <c r="AX99" s="248"/>
      <c r="AY99" s="248"/>
      <c r="AZ99" s="248"/>
      <c r="BA99" s="248" t="s">
        <v>115</v>
      </c>
      <c r="BB99" s="248"/>
      <c r="BC99" s="248"/>
      <c r="BD99" s="248"/>
      <c r="BE99" s="248"/>
      <c r="BF99" s="248"/>
      <c r="BG99" s="248"/>
      <c r="BH99" s="248"/>
      <c r="BI99" s="248"/>
      <c r="BJ99" s="248"/>
      <c r="BK99" s="248" t="s">
        <v>116</v>
      </c>
      <c r="BL99" s="248"/>
      <c r="BM99" s="248"/>
      <c r="BN99" s="248"/>
      <c r="BO99" s="248"/>
      <c r="BP99" s="248"/>
      <c r="BQ99" s="248"/>
      <c r="BR99" s="248"/>
      <c r="BS99" s="248"/>
      <c r="BT99" s="248"/>
      <c r="BU99" s="248" t="s">
        <v>114</v>
      </c>
      <c r="BV99" s="248"/>
      <c r="BW99" s="248"/>
      <c r="BX99" s="248"/>
      <c r="BY99" s="248"/>
      <c r="BZ99" s="248"/>
      <c r="CA99" s="248"/>
      <c r="CB99" s="248"/>
      <c r="CC99" s="248"/>
      <c r="CD99" s="248" t="s">
        <v>115</v>
      </c>
      <c r="CE99" s="248"/>
      <c r="CF99" s="248"/>
      <c r="CG99" s="248"/>
      <c r="CH99" s="248"/>
      <c r="CI99" s="248"/>
      <c r="CJ99" s="248"/>
      <c r="CK99" s="248"/>
      <c r="CL99" s="248"/>
      <c r="CM99" s="248" t="s">
        <v>116</v>
      </c>
      <c r="CN99" s="248"/>
      <c r="CO99" s="248"/>
      <c r="CP99" s="248"/>
      <c r="CQ99" s="248"/>
      <c r="CR99" s="248"/>
      <c r="CS99" s="248"/>
      <c r="CT99" s="248"/>
      <c r="CU99" s="248"/>
      <c r="CV99" s="248" t="s">
        <v>114</v>
      </c>
      <c r="CW99" s="248"/>
      <c r="CX99" s="248"/>
      <c r="CY99" s="248"/>
      <c r="CZ99" s="248"/>
      <c r="DA99" s="248"/>
      <c r="DB99" s="248"/>
      <c r="DC99" s="248"/>
      <c r="DD99" s="248"/>
      <c r="DE99" s="248"/>
      <c r="DF99" s="248"/>
      <c r="DG99" s="248"/>
      <c r="DH99" s="248"/>
      <c r="DI99" s="248" t="s">
        <v>115</v>
      </c>
      <c r="DJ99" s="248"/>
      <c r="DK99" s="248"/>
      <c r="DL99" s="248"/>
      <c r="DM99" s="248"/>
      <c r="DN99" s="248"/>
      <c r="DO99" s="248"/>
      <c r="DP99" s="248"/>
      <c r="DQ99" s="248"/>
      <c r="DR99" s="248"/>
      <c r="DS99" s="248"/>
      <c r="DT99" s="248"/>
      <c r="DU99" s="248"/>
      <c r="DV99" s="248" t="s">
        <v>116</v>
      </c>
      <c r="DW99" s="248"/>
      <c r="DX99" s="248"/>
      <c r="DY99" s="248"/>
      <c r="DZ99" s="248"/>
      <c r="EA99" s="248"/>
      <c r="EB99" s="248"/>
      <c r="EC99" s="248"/>
      <c r="ED99" s="248"/>
      <c r="EE99" s="248"/>
      <c r="EF99" s="248"/>
      <c r="EG99" s="248"/>
      <c r="EH99" s="248"/>
    </row>
    <row r="100" spans="1:138" s="26" customFormat="1" ht="12.75">
      <c r="A100" s="247">
        <v>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v>2</v>
      </c>
      <c r="AK100" s="247"/>
      <c r="AL100" s="247"/>
      <c r="AM100" s="247"/>
      <c r="AN100" s="247"/>
      <c r="AO100" s="247"/>
      <c r="AP100" s="247"/>
      <c r="AQ100" s="248">
        <v>3</v>
      </c>
      <c r="AR100" s="248"/>
      <c r="AS100" s="248"/>
      <c r="AT100" s="248"/>
      <c r="AU100" s="248"/>
      <c r="AV100" s="248"/>
      <c r="AW100" s="248"/>
      <c r="AX100" s="248"/>
      <c r="AY100" s="248"/>
      <c r="AZ100" s="248"/>
      <c r="BA100" s="248">
        <v>4</v>
      </c>
      <c r="BB100" s="248"/>
      <c r="BC100" s="248"/>
      <c r="BD100" s="248"/>
      <c r="BE100" s="248"/>
      <c r="BF100" s="248"/>
      <c r="BG100" s="248"/>
      <c r="BH100" s="248"/>
      <c r="BI100" s="248"/>
      <c r="BJ100" s="248"/>
      <c r="BK100" s="248">
        <v>5</v>
      </c>
      <c r="BL100" s="248"/>
      <c r="BM100" s="248"/>
      <c r="BN100" s="248"/>
      <c r="BO100" s="248"/>
      <c r="BP100" s="248"/>
      <c r="BQ100" s="248"/>
      <c r="BR100" s="248"/>
      <c r="BS100" s="248"/>
      <c r="BT100" s="248"/>
      <c r="BU100" s="248">
        <v>6</v>
      </c>
      <c r="BV100" s="248"/>
      <c r="BW100" s="248"/>
      <c r="BX100" s="248"/>
      <c r="BY100" s="248"/>
      <c r="BZ100" s="248"/>
      <c r="CA100" s="248"/>
      <c r="CB100" s="248"/>
      <c r="CC100" s="248"/>
      <c r="CD100" s="248">
        <v>7</v>
      </c>
      <c r="CE100" s="248"/>
      <c r="CF100" s="248"/>
      <c r="CG100" s="248"/>
      <c r="CH100" s="248"/>
      <c r="CI100" s="248"/>
      <c r="CJ100" s="248"/>
      <c r="CK100" s="248"/>
      <c r="CL100" s="248"/>
      <c r="CM100" s="248">
        <v>8</v>
      </c>
      <c r="CN100" s="248"/>
      <c r="CO100" s="248"/>
      <c r="CP100" s="248"/>
      <c r="CQ100" s="248"/>
      <c r="CR100" s="248"/>
      <c r="CS100" s="248"/>
      <c r="CT100" s="248"/>
      <c r="CU100" s="248"/>
      <c r="CV100" s="248">
        <v>9</v>
      </c>
      <c r="CW100" s="248"/>
      <c r="CX100" s="248"/>
      <c r="CY100" s="248"/>
      <c r="CZ100" s="248"/>
      <c r="DA100" s="248"/>
      <c r="DB100" s="248"/>
      <c r="DC100" s="248"/>
      <c r="DD100" s="248"/>
      <c r="DE100" s="248"/>
      <c r="DF100" s="248"/>
      <c r="DG100" s="248"/>
      <c r="DH100" s="248"/>
      <c r="DI100" s="248">
        <v>10</v>
      </c>
      <c r="DJ100" s="248"/>
      <c r="DK100" s="248"/>
      <c r="DL100" s="248"/>
      <c r="DM100" s="248"/>
      <c r="DN100" s="248"/>
      <c r="DO100" s="248"/>
      <c r="DP100" s="248"/>
      <c r="DQ100" s="248"/>
      <c r="DR100" s="248"/>
      <c r="DS100" s="248"/>
      <c r="DT100" s="248"/>
      <c r="DU100" s="248"/>
      <c r="DV100" s="248">
        <v>11</v>
      </c>
      <c r="DW100" s="248"/>
      <c r="DX100" s="248"/>
      <c r="DY100" s="248"/>
      <c r="DZ100" s="248"/>
      <c r="EA100" s="248"/>
      <c r="EB100" s="248"/>
      <c r="EC100" s="248"/>
      <c r="ED100" s="248"/>
      <c r="EE100" s="248"/>
      <c r="EF100" s="248"/>
      <c r="EG100" s="248"/>
      <c r="EH100" s="248"/>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8" t="s">
        <v>114</v>
      </c>
      <c r="AR110" s="248"/>
      <c r="AS110" s="248"/>
      <c r="AT110" s="248"/>
      <c r="AU110" s="248"/>
      <c r="AV110" s="248"/>
      <c r="AW110" s="248"/>
      <c r="AX110" s="248"/>
      <c r="AY110" s="248"/>
      <c r="AZ110" s="248"/>
      <c r="BA110" s="248" t="s">
        <v>115</v>
      </c>
      <c r="BB110" s="248"/>
      <c r="BC110" s="248"/>
      <c r="BD110" s="248"/>
      <c r="BE110" s="248"/>
      <c r="BF110" s="248"/>
      <c r="BG110" s="248"/>
      <c r="BH110" s="248"/>
      <c r="BI110" s="248"/>
      <c r="BJ110" s="248"/>
      <c r="BK110" s="248" t="s">
        <v>116</v>
      </c>
      <c r="BL110" s="248"/>
      <c r="BM110" s="248"/>
      <c r="BN110" s="248"/>
      <c r="BO110" s="248"/>
      <c r="BP110" s="248"/>
      <c r="BQ110" s="248"/>
      <c r="BR110" s="248"/>
      <c r="BS110" s="248"/>
      <c r="BT110" s="248"/>
      <c r="BU110" s="248" t="s">
        <v>114</v>
      </c>
      <c r="BV110" s="248"/>
      <c r="BW110" s="248"/>
      <c r="BX110" s="248"/>
      <c r="BY110" s="248"/>
      <c r="BZ110" s="248"/>
      <c r="CA110" s="248"/>
      <c r="CB110" s="248"/>
      <c r="CC110" s="248"/>
      <c r="CD110" s="248" t="s">
        <v>115</v>
      </c>
      <c r="CE110" s="248"/>
      <c r="CF110" s="248"/>
      <c r="CG110" s="248"/>
      <c r="CH110" s="248"/>
      <c r="CI110" s="248"/>
      <c r="CJ110" s="248"/>
      <c r="CK110" s="248"/>
      <c r="CL110" s="248"/>
      <c r="CM110" s="248" t="s">
        <v>116</v>
      </c>
      <c r="CN110" s="248"/>
      <c r="CO110" s="248"/>
      <c r="CP110" s="248"/>
      <c r="CQ110" s="248"/>
      <c r="CR110" s="248"/>
      <c r="CS110" s="248"/>
      <c r="CT110" s="248"/>
      <c r="CU110" s="248"/>
      <c r="CV110" s="248" t="s">
        <v>114</v>
      </c>
      <c r="CW110" s="248"/>
      <c r="CX110" s="248"/>
      <c r="CY110" s="248"/>
      <c r="CZ110" s="248"/>
      <c r="DA110" s="248"/>
      <c r="DB110" s="248"/>
      <c r="DC110" s="248"/>
      <c r="DD110" s="248"/>
      <c r="DE110" s="248"/>
      <c r="DF110" s="248"/>
      <c r="DG110" s="248"/>
      <c r="DH110" s="248"/>
      <c r="DI110" s="248" t="s">
        <v>115</v>
      </c>
      <c r="DJ110" s="248"/>
      <c r="DK110" s="248"/>
      <c r="DL110" s="248"/>
      <c r="DM110" s="248"/>
      <c r="DN110" s="248"/>
      <c r="DO110" s="248"/>
      <c r="DP110" s="248"/>
      <c r="DQ110" s="248"/>
      <c r="DR110" s="248"/>
      <c r="DS110" s="248"/>
      <c r="DT110" s="248"/>
      <c r="DU110" s="248"/>
      <c r="DV110" s="248" t="s">
        <v>116</v>
      </c>
      <c r="DW110" s="248"/>
      <c r="DX110" s="248"/>
      <c r="DY110" s="248"/>
      <c r="DZ110" s="248"/>
      <c r="EA110" s="248"/>
      <c r="EB110" s="248"/>
      <c r="EC110" s="248"/>
      <c r="ED110" s="248"/>
      <c r="EE110" s="248"/>
      <c r="EF110" s="248"/>
      <c r="EG110" s="248"/>
      <c r="EH110" s="248"/>
    </row>
    <row r="111" spans="1:138" s="26" customFormat="1" ht="12.75">
      <c r="A111" s="247">
        <v>1</v>
      </c>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v>2</v>
      </c>
      <c r="AK111" s="247"/>
      <c r="AL111" s="247"/>
      <c r="AM111" s="247"/>
      <c r="AN111" s="247"/>
      <c r="AO111" s="247"/>
      <c r="AP111" s="247"/>
      <c r="AQ111" s="248">
        <v>3</v>
      </c>
      <c r="AR111" s="248"/>
      <c r="AS111" s="248"/>
      <c r="AT111" s="248"/>
      <c r="AU111" s="248"/>
      <c r="AV111" s="248"/>
      <c r="AW111" s="248"/>
      <c r="AX111" s="248"/>
      <c r="AY111" s="248"/>
      <c r="AZ111" s="248"/>
      <c r="BA111" s="248">
        <v>4</v>
      </c>
      <c r="BB111" s="248"/>
      <c r="BC111" s="248"/>
      <c r="BD111" s="248"/>
      <c r="BE111" s="248"/>
      <c r="BF111" s="248"/>
      <c r="BG111" s="248"/>
      <c r="BH111" s="248"/>
      <c r="BI111" s="248"/>
      <c r="BJ111" s="248"/>
      <c r="BK111" s="248">
        <v>5</v>
      </c>
      <c r="BL111" s="248"/>
      <c r="BM111" s="248"/>
      <c r="BN111" s="248"/>
      <c r="BO111" s="248"/>
      <c r="BP111" s="248"/>
      <c r="BQ111" s="248"/>
      <c r="BR111" s="248"/>
      <c r="BS111" s="248"/>
      <c r="BT111" s="248"/>
      <c r="BU111" s="248">
        <v>6</v>
      </c>
      <c r="BV111" s="248"/>
      <c r="BW111" s="248"/>
      <c r="BX111" s="248"/>
      <c r="BY111" s="248"/>
      <c r="BZ111" s="248"/>
      <c r="CA111" s="248"/>
      <c r="CB111" s="248"/>
      <c r="CC111" s="248"/>
      <c r="CD111" s="248">
        <v>7</v>
      </c>
      <c r="CE111" s="248"/>
      <c r="CF111" s="248"/>
      <c r="CG111" s="248"/>
      <c r="CH111" s="248"/>
      <c r="CI111" s="248"/>
      <c r="CJ111" s="248"/>
      <c r="CK111" s="248"/>
      <c r="CL111" s="248"/>
      <c r="CM111" s="248">
        <v>8</v>
      </c>
      <c r="CN111" s="248"/>
      <c r="CO111" s="248"/>
      <c r="CP111" s="248"/>
      <c r="CQ111" s="248"/>
      <c r="CR111" s="248"/>
      <c r="CS111" s="248"/>
      <c r="CT111" s="248"/>
      <c r="CU111" s="248"/>
      <c r="CV111" s="248">
        <v>9</v>
      </c>
      <c r="CW111" s="248"/>
      <c r="CX111" s="248"/>
      <c r="CY111" s="248"/>
      <c r="CZ111" s="248"/>
      <c r="DA111" s="248"/>
      <c r="DB111" s="248"/>
      <c r="DC111" s="248"/>
      <c r="DD111" s="248"/>
      <c r="DE111" s="248"/>
      <c r="DF111" s="248"/>
      <c r="DG111" s="248"/>
      <c r="DH111" s="248"/>
      <c r="DI111" s="248">
        <v>10</v>
      </c>
      <c r="DJ111" s="248"/>
      <c r="DK111" s="248"/>
      <c r="DL111" s="248"/>
      <c r="DM111" s="248"/>
      <c r="DN111" s="248"/>
      <c r="DO111" s="248"/>
      <c r="DP111" s="248"/>
      <c r="DQ111" s="248"/>
      <c r="DR111" s="248"/>
      <c r="DS111" s="248"/>
      <c r="DT111" s="248"/>
      <c r="DU111" s="248"/>
      <c r="DV111" s="248">
        <v>11</v>
      </c>
      <c r="DW111" s="248"/>
      <c r="DX111" s="248"/>
      <c r="DY111" s="248"/>
      <c r="DZ111" s="248"/>
      <c r="EA111" s="248"/>
      <c r="EB111" s="248"/>
      <c r="EC111" s="248"/>
      <c r="ED111" s="248"/>
      <c r="EE111" s="248"/>
      <c r="EF111" s="248"/>
      <c r="EG111" s="248"/>
      <c r="EH111" s="248"/>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18">
        <v>1100000</v>
      </c>
      <c r="CW112" s="219"/>
      <c r="CX112" s="219"/>
      <c r="CY112" s="219"/>
      <c r="CZ112" s="219"/>
      <c r="DA112" s="219"/>
      <c r="DB112" s="219"/>
      <c r="DC112" s="219"/>
      <c r="DD112" s="219"/>
      <c r="DE112" s="219"/>
      <c r="DF112" s="219"/>
      <c r="DG112" s="219"/>
      <c r="DH112" s="220"/>
      <c r="DI112" s="218">
        <v>1100000</v>
      </c>
      <c r="DJ112" s="219"/>
      <c r="DK112" s="219"/>
      <c r="DL112" s="219"/>
      <c r="DM112" s="219"/>
      <c r="DN112" s="219"/>
      <c r="DO112" s="219"/>
      <c r="DP112" s="219"/>
      <c r="DQ112" s="219"/>
      <c r="DR112" s="219"/>
      <c r="DS112" s="219"/>
      <c r="DT112" s="219"/>
      <c r="DU112" s="220"/>
      <c r="DV112" s="218">
        <f>DI112</f>
        <v>1100000</v>
      </c>
      <c r="DW112" s="219"/>
      <c r="DX112" s="219"/>
      <c r="DY112" s="219"/>
      <c r="DZ112" s="219"/>
      <c r="EA112" s="219"/>
      <c r="EB112" s="219"/>
      <c r="EC112" s="219"/>
      <c r="ED112" s="219"/>
      <c r="EE112" s="219"/>
      <c r="EF112" s="219"/>
      <c r="EG112" s="219"/>
      <c r="EH112" s="220"/>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f>91.75+425.91</f>
        <v>517.6600000000001</v>
      </c>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1100517.66</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9" t="s">
        <v>191</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8" t="s">
        <v>114</v>
      </c>
      <c r="AR121" s="248"/>
      <c r="AS121" s="248"/>
      <c r="AT121" s="248"/>
      <c r="AU121" s="248"/>
      <c r="AV121" s="248"/>
      <c r="AW121" s="248"/>
      <c r="AX121" s="248"/>
      <c r="AY121" s="248"/>
      <c r="AZ121" s="248"/>
      <c r="BA121" s="248" t="s">
        <v>115</v>
      </c>
      <c r="BB121" s="248"/>
      <c r="BC121" s="248"/>
      <c r="BD121" s="248"/>
      <c r="BE121" s="248"/>
      <c r="BF121" s="248"/>
      <c r="BG121" s="248"/>
      <c r="BH121" s="248"/>
      <c r="BI121" s="248"/>
      <c r="BJ121" s="248"/>
      <c r="BK121" s="248" t="s">
        <v>116</v>
      </c>
      <c r="BL121" s="248"/>
      <c r="BM121" s="248"/>
      <c r="BN121" s="248"/>
      <c r="BO121" s="248"/>
      <c r="BP121" s="248"/>
      <c r="BQ121" s="248"/>
      <c r="BR121" s="248"/>
      <c r="BS121" s="248"/>
      <c r="BT121" s="248"/>
      <c r="BU121" s="248" t="s">
        <v>114</v>
      </c>
      <c r="BV121" s="248"/>
      <c r="BW121" s="248"/>
      <c r="BX121" s="248"/>
      <c r="BY121" s="248"/>
      <c r="BZ121" s="248"/>
      <c r="CA121" s="248"/>
      <c r="CB121" s="248"/>
      <c r="CC121" s="248"/>
      <c r="CD121" s="248" t="s">
        <v>115</v>
      </c>
      <c r="CE121" s="248"/>
      <c r="CF121" s="248"/>
      <c r="CG121" s="248"/>
      <c r="CH121" s="248"/>
      <c r="CI121" s="248"/>
      <c r="CJ121" s="248"/>
      <c r="CK121" s="248"/>
      <c r="CL121" s="248"/>
      <c r="CM121" s="248" t="s">
        <v>116</v>
      </c>
      <c r="CN121" s="248"/>
      <c r="CO121" s="248"/>
      <c r="CP121" s="248"/>
      <c r="CQ121" s="248"/>
      <c r="CR121" s="248"/>
      <c r="CS121" s="248"/>
      <c r="CT121" s="248"/>
      <c r="CU121" s="248"/>
      <c r="CV121" s="248" t="s">
        <v>114</v>
      </c>
      <c r="CW121" s="248"/>
      <c r="CX121" s="248"/>
      <c r="CY121" s="248"/>
      <c r="CZ121" s="248"/>
      <c r="DA121" s="248"/>
      <c r="DB121" s="248"/>
      <c r="DC121" s="248"/>
      <c r="DD121" s="248"/>
      <c r="DE121" s="248"/>
      <c r="DF121" s="248"/>
      <c r="DG121" s="248"/>
      <c r="DH121" s="248"/>
      <c r="DI121" s="248" t="s">
        <v>115</v>
      </c>
      <c r="DJ121" s="248"/>
      <c r="DK121" s="248"/>
      <c r="DL121" s="248"/>
      <c r="DM121" s="248"/>
      <c r="DN121" s="248"/>
      <c r="DO121" s="248"/>
      <c r="DP121" s="248"/>
      <c r="DQ121" s="248"/>
      <c r="DR121" s="248"/>
      <c r="DS121" s="248"/>
      <c r="DT121" s="248"/>
      <c r="DU121" s="248"/>
      <c r="DV121" s="248" t="s">
        <v>116</v>
      </c>
      <c r="DW121" s="248"/>
      <c r="DX121" s="248"/>
      <c r="DY121" s="248"/>
      <c r="DZ121" s="248"/>
      <c r="EA121" s="248"/>
      <c r="EB121" s="248"/>
      <c r="EC121" s="248"/>
      <c r="ED121" s="248"/>
      <c r="EE121" s="248"/>
      <c r="EF121" s="248"/>
      <c r="EG121" s="248"/>
      <c r="EH121" s="248"/>
    </row>
    <row r="122" spans="1:138" s="26" customFormat="1" ht="12.75">
      <c r="A122" s="247">
        <v>1</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v>2</v>
      </c>
      <c r="AK122" s="247"/>
      <c r="AL122" s="247"/>
      <c r="AM122" s="247"/>
      <c r="AN122" s="247"/>
      <c r="AO122" s="247"/>
      <c r="AP122" s="247"/>
      <c r="AQ122" s="248">
        <v>3</v>
      </c>
      <c r="AR122" s="248"/>
      <c r="AS122" s="248"/>
      <c r="AT122" s="248"/>
      <c r="AU122" s="248"/>
      <c r="AV122" s="248"/>
      <c r="AW122" s="248"/>
      <c r="AX122" s="248"/>
      <c r="AY122" s="248"/>
      <c r="AZ122" s="248"/>
      <c r="BA122" s="248">
        <v>4</v>
      </c>
      <c r="BB122" s="248"/>
      <c r="BC122" s="248"/>
      <c r="BD122" s="248"/>
      <c r="BE122" s="248"/>
      <c r="BF122" s="248"/>
      <c r="BG122" s="248"/>
      <c r="BH122" s="248"/>
      <c r="BI122" s="248"/>
      <c r="BJ122" s="248"/>
      <c r="BK122" s="248">
        <v>5</v>
      </c>
      <c r="BL122" s="248"/>
      <c r="BM122" s="248"/>
      <c r="BN122" s="248"/>
      <c r="BO122" s="248"/>
      <c r="BP122" s="248"/>
      <c r="BQ122" s="248"/>
      <c r="BR122" s="248"/>
      <c r="BS122" s="248"/>
      <c r="BT122" s="248"/>
      <c r="BU122" s="248">
        <v>6</v>
      </c>
      <c r="BV122" s="248"/>
      <c r="BW122" s="248"/>
      <c r="BX122" s="248"/>
      <c r="BY122" s="248"/>
      <c r="BZ122" s="248"/>
      <c r="CA122" s="248"/>
      <c r="CB122" s="248"/>
      <c r="CC122" s="248"/>
      <c r="CD122" s="248">
        <v>7</v>
      </c>
      <c r="CE122" s="248"/>
      <c r="CF122" s="248"/>
      <c r="CG122" s="248"/>
      <c r="CH122" s="248"/>
      <c r="CI122" s="248"/>
      <c r="CJ122" s="248"/>
      <c r="CK122" s="248"/>
      <c r="CL122" s="248"/>
      <c r="CM122" s="248">
        <v>8</v>
      </c>
      <c r="CN122" s="248"/>
      <c r="CO122" s="248"/>
      <c r="CP122" s="248"/>
      <c r="CQ122" s="248"/>
      <c r="CR122" s="248"/>
      <c r="CS122" s="248"/>
      <c r="CT122" s="248"/>
      <c r="CU122" s="248"/>
      <c r="CV122" s="248">
        <v>9</v>
      </c>
      <c r="CW122" s="248"/>
      <c r="CX122" s="248"/>
      <c r="CY122" s="248"/>
      <c r="CZ122" s="248"/>
      <c r="DA122" s="248"/>
      <c r="DB122" s="248"/>
      <c r="DC122" s="248"/>
      <c r="DD122" s="248"/>
      <c r="DE122" s="248"/>
      <c r="DF122" s="248"/>
      <c r="DG122" s="248"/>
      <c r="DH122" s="248"/>
      <c r="DI122" s="248">
        <v>10</v>
      </c>
      <c r="DJ122" s="248"/>
      <c r="DK122" s="248"/>
      <c r="DL122" s="248"/>
      <c r="DM122" s="248"/>
      <c r="DN122" s="248"/>
      <c r="DO122" s="248"/>
      <c r="DP122" s="248"/>
      <c r="DQ122" s="248"/>
      <c r="DR122" s="248"/>
      <c r="DS122" s="248"/>
      <c r="DT122" s="248"/>
      <c r="DU122" s="248"/>
      <c r="DV122" s="248">
        <v>11</v>
      </c>
      <c r="DW122" s="248"/>
      <c r="DX122" s="248"/>
      <c r="DY122" s="248"/>
      <c r="DZ122" s="248"/>
      <c r="EA122" s="248"/>
      <c r="EB122" s="248"/>
      <c r="EC122" s="248"/>
      <c r="ED122" s="248"/>
      <c r="EE122" s="248"/>
      <c r="EF122" s="248"/>
      <c r="EG122" s="248"/>
      <c r="EH122" s="248"/>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9" t="s">
        <v>194</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row>
    <row r="129" spans="1:138" s="23" customFormat="1" ht="43.5" customHeight="1">
      <c r="A129" s="249" t="s">
        <v>195</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7">
        <v>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8">
        <v>2</v>
      </c>
      <c r="BW134" s="248"/>
      <c r="BX134" s="248"/>
      <c r="BY134" s="248"/>
      <c r="BZ134" s="248"/>
      <c r="CA134" s="248"/>
      <c r="CB134" s="248"/>
      <c r="CC134" s="248"/>
      <c r="CD134" s="248">
        <v>3</v>
      </c>
      <c r="CE134" s="248"/>
      <c r="CF134" s="248"/>
      <c r="CG134" s="248"/>
      <c r="CH134" s="248"/>
      <c r="CI134" s="248"/>
      <c r="CJ134" s="248"/>
      <c r="CK134" s="248"/>
      <c r="CL134" s="248"/>
      <c r="CM134" s="248"/>
      <c r="CN134" s="248"/>
      <c r="CO134" s="248"/>
      <c r="CP134" s="248"/>
      <c r="CQ134" s="248"/>
      <c r="CR134" s="248"/>
      <c r="CS134" s="248"/>
      <c r="CT134" s="248"/>
      <c r="CU134" s="248"/>
      <c r="CV134" s="248"/>
      <c r="CW134" s="248">
        <v>4</v>
      </c>
      <c r="CX134" s="248"/>
      <c r="CY134" s="248"/>
      <c r="CZ134" s="248"/>
      <c r="DA134" s="248"/>
      <c r="DB134" s="248"/>
      <c r="DC134" s="248"/>
      <c r="DD134" s="248"/>
      <c r="DE134" s="248"/>
      <c r="DF134" s="248"/>
      <c r="DG134" s="248"/>
      <c r="DH134" s="248"/>
      <c r="DI134" s="248"/>
      <c r="DJ134" s="248"/>
      <c r="DK134" s="248"/>
      <c r="DL134" s="248"/>
      <c r="DM134" s="248"/>
      <c r="DN134" s="248"/>
      <c r="DO134" s="248"/>
      <c r="DP134" s="248">
        <v>5</v>
      </c>
      <c r="DQ134" s="248"/>
      <c r="DR134" s="248"/>
      <c r="DS134" s="248"/>
      <c r="DT134" s="248"/>
      <c r="DU134" s="248"/>
      <c r="DV134" s="248"/>
      <c r="DW134" s="248"/>
      <c r="DX134" s="248"/>
      <c r="DY134" s="248"/>
      <c r="DZ134" s="248"/>
      <c r="EA134" s="248"/>
      <c r="EB134" s="248"/>
      <c r="EC134" s="248"/>
      <c r="ED134" s="248"/>
      <c r="EE134" s="248"/>
      <c r="EF134" s="248"/>
      <c r="EG134" s="248"/>
      <c r="EH134" s="248"/>
    </row>
    <row r="135" spans="1:138" s="23" customFormat="1" ht="33.75" customHeight="1">
      <c r="A135" s="225" t="s">
        <v>150</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34" t="s">
        <v>349</v>
      </c>
      <c r="BW135" s="234"/>
      <c r="BX135" s="234"/>
      <c r="BY135" s="234"/>
      <c r="BZ135" s="234"/>
      <c r="CA135" s="234"/>
      <c r="CB135" s="234"/>
      <c r="CC135" s="234"/>
      <c r="CD135" s="246"/>
      <c r="CE135" s="246"/>
      <c r="CF135" s="246"/>
      <c r="CG135" s="246"/>
      <c r="CH135" s="246"/>
      <c r="CI135" s="246"/>
      <c r="CJ135" s="246"/>
      <c r="CK135" s="246"/>
      <c r="CL135" s="246"/>
      <c r="CM135" s="246"/>
      <c r="CN135" s="246"/>
      <c r="CO135" s="246"/>
      <c r="CP135" s="246"/>
      <c r="CQ135" s="246"/>
      <c r="CR135" s="246"/>
      <c r="CS135" s="246"/>
      <c r="CT135" s="246"/>
      <c r="CU135" s="246"/>
      <c r="CV135" s="246"/>
      <c r="CW135" s="235"/>
      <c r="CX135" s="235"/>
      <c r="CY135" s="235"/>
      <c r="CZ135" s="235"/>
      <c r="DA135" s="235"/>
      <c r="DB135" s="235"/>
      <c r="DC135" s="235"/>
      <c r="DD135" s="235"/>
      <c r="DE135" s="235"/>
      <c r="DF135" s="235"/>
      <c r="DG135" s="235"/>
      <c r="DH135" s="235"/>
      <c r="DI135" s="235"/>
      <c r="DJ135" s="235"/>
      <c r="DK135" s="235"/>
      <c r="DL135" s="235"/>
      <c r="DM135" s="235"/>
      <c r="DN135" s="235"/>
      <c r="DO135" s="235"/>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25" t="s">
        <v>196</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30" t="s">
        <v>350</v>
      </c>
      <c r="BW136" s="230"/>
      <c r="BX136" s="230"/>
      <c r="BY136" s="230"/>
      <c r="BZ136" s="230"/>
      <c r="CA136" s="230"/>
      <c r="CB136" s="230"/>
      <c r="CC136" s="230"/>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row>
    <row r="137" spans="1:138" s="23" customFormat="1" ht="16.5" customHeight="1">
      <c r="A137" s="225" t="s">
        <v>197</v>
      </c>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30" t="s">
        <v>351</v>
      </c>
      <c r="BW137" s="236"/>
      <c r="BX137" s="236"/>
      <c r="BY137" s="236"/>
      <c r="BZ137" s="236"/>
      <c r="CA137" s="236"/>
      <c r="CB137" s="236"/>
      <c r="CC137" s="236"/>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row>
    <row r="138" spans="1:138" s="23" customFormat="1" ht="21" customHeight="1">
      <c r="A138" s="238" t="s">
        <v>23</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40"/>
      <c r="BV138" s="241" t="s">
        <v>352</v>
      </c>
      <c r="BW138" s="242"/>
      <c r="BX138" s="242"/>
      <c r="BY138" s="242"/>
      <c r="BZ138" s="242"/>
      <c r="CA138" s="242"/>
      <c r="CB138" s="242"/>
      <c r="CC138" s="243"/>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row>
    <row r="139" spans="1:138" s="23" customFormat="1" ht="15.75" customHeight="1">
      <c r="A139" s="231" t="s">
        <v>198</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3"/>
      <c r="BV139" s="244"/>
      <c r="BW139" s="244"/>
      <c r="BX139" s="244"/>
      <c r="BY139" s="244"/>
      <c r="BZ139" s="244"/>
      <c r="CA139" s="244"/>
      <c r="CB139" s="244"/>
      <c r="CC139" s="245"/>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row>
    <row r="140" spans="1:138" s="23" customFormat="1" ht="15.75" customHeight="1">
      <c r="A140" s="225" t="s">
        <v>199</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t="s">
        <v>353</v>
      </c>
      <c r="BW140" s="230"/>
      <c r="BX140" s="230"/>
      <c r="BY140" s="230"/>
      <c r="BZ140" s="230"/>
      <c r="CA140" s="230"/>
      <c r="CB140" s="230"/>
      <c r="CC140" s="230"/>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5" t="s">
        <v>200</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30" t="s">
        <v>354</v>
      </c>
      <c r="BW141" s="230"/>
      <c r="BX141" s="230"/>
      <c r="BY141" s="230"/>
      <c r="BZ141" s="230"/>
      <c r="CA141" s="230"/>
      <c r="CB141" s="230"/>
      <c r="CC141" s="230"/>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5" t="s">
        <v>161</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34" t="s">
        <v>361</v>
      </c>
      <c r="BW142" s="234"/>
      <c r="BX142" s="234"/>
      <c r="BY142" s="234"/>
      <c r="BZ142" s="234"/>
      <c r="CA142" s="234"/>
      <c r="CB142" s="234"/>
      <c r="CC142" s="234"/>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row>
    <row r="143" spans="1:138" s="23" customFormat="1" ht="34.5" customHeight="1">
      <c r="A143" s="225" t="s">
        <v>201</v>
      </c>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6" t="s">
        <v>362</v>
      </c>
      <c r="BW143" s="227"/>
      <c r="BX143" s="227"/>
      <c r="BY143" s="227"/>
      <c r="BZ143" s="227"/>
      <c r="CA143" s="227"/>
      <c r="CB143" s="227"/>
      <c r="CC143" s="228"/>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5" t="s">
        <v>315</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30" t="s">
        <v>363</v>
      </c>
      <c r="BW144" s="230"/>
      <c r="BX144" s="230"/>
      <c r="BY144" s="230"/>
      <c r="BZ144" s="230"/>
      <c r="CA144" s="230"/>
      <c r="CB144" s="230"/>
      <c r="CC144" s="230"/>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9" t="s">
        <v>481</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row>
    <row r="147" spans="1:138" s="23" customFormat="1" ht="26.25" customHeight="1">
      <c r="A147" s="249" t="s">
        <v>482</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7">
        <v>1</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8">
        <v>2</v>
      </c>
      <c r="BW152" s="248"/>
      <c r="BX152" s="248"/>
      <c r="BY152" s="248"/>
      <c r="BZ152" s="248"/>
      <c r="CA152" s="248"/>
      <c r="CB152" s="248"/>
      <c r="CC152" s="248"/>
      <c r="CD152" s="248">
        <v>3</v>
      </c>
      <c r="CE152" s="248"/>
      <c r="CF152" s="248"/>
      <c r="CG152" s="248"/>
      <c r="CH152" s="248"/>
      <c r="CI152" s="248"/>
      <c r="CJ152" s="248"/>
      <c r="CK152" s="248"/>
      <c r="CL152" s="248"/>
      <c r="CM152" s="248"/>
      <c r="CN152" s="248"/>
      <c r="CO152" s="248"/>
      <c r="CP152" s="248"/>
      <c r="CQ152" s="248"/>
      <c r="CR152" s="248"/>
      <c r="CS152" s="248"/>
      <c r="CT152" s="248"/>
      <c r="CU152" s="248"/>
      <c r="CV152" s="248"/>
      <c r="CW152" s="248">
        <v>4</v>
      </c>
      <c r="CX152" s="248"/>
      <c r="CY152" s="248"/>
      <c r="CZ152" s="248"/>
      <c r="DA152" s="248"/>
      <c r="DB152" s="248"/>
      <c r="DC152" s="248"/>
      <c r="DD152" s="248"/>
      <c r="DE152" s="248"/>
      <c r="DF152" s="248"/>
      <c r="DG152" s="248"/>
      <c r="DH152" s="248"/>
      <c r="DI152" s="248"/>
      <c r="DJ152" s="248"/>
      <c r="DK152" s="248"/>
      <c r="DL152" s="248"/>
      <c r="DM152" s="248"/>
      <c r="DN152" s="248"/>
      <c r="DO152" s="248"/>
      <c r="DP152" s="248">
        <v>5</v>
      </c>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33.75" customHeight="1">
      <c r="A153" s="225" t="s">
        <v>150</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34" t="s">
        <v>349</v>
      </c>
      <c r="BW153" s="234"/>
      <c r="BX153" s="234"/>
      <c r="BY153" s="234"/>
      <c r="BZ153" s="234"/>
      <c r="CA153" s="234"/>
      <c r="CB153" s="234"/>
      <c r="CC153" s="234"/>
      <c r="CD153" s="246"/>
      <c r="CE153" s="246"/>
      <c r="CF153" s="246"/>
      <c r="CG153" s="246"/>
      <c r="CH153" s="246"/>
      <c r="CI153" s="246"/>
      <c r="CJ153" s="246"/>
      <c r="CK153" s="246"/>
      <c r="CL153" s="246"/>
      <c r="CM153" s="246"/>
      <c r="CN153" s="246"/>
      <c r="CO153" s="246"/>
      <c r="CP153" s="246"/>
      <c r="CQ153" s="246"/>
      <c r="CR153" s="246"/>
      <c r="CS153" s="246"/>
      <c r="CT153" s="246"/>
      <c r="CU153" s="246"/>
      <c r="CV153" s="246"/>
      <c r="CW153" s="235"/>
      <c r="CX153" s="235"/>
      <c r="CY153" s="235"/>
      <c r="CZ153" s="235"/>
      <c r="DA153" s="235"/>
      <c r="DB153" s="235"/>
      <c r="DC153" s="235"/>
      <c r="DD153" s="235"/>
      <c r="DE153" s="235"/>
      <c r="DF153" s="235"/>
      <c r="DG153" s="235"/>
      <c r="DH153" s="235"/>
      <c r="DI153" s="235"/>
      <c r="DJ153" s="235"/>
      <c r="DK153" s="235"/>
      <c r="DL153" s="235"/>
      <c r="DM153" s="235"/>
      <c r="DN153" s="235"/>
      <c r="DO153" s="235"/>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25" t="s">
        <v>196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30" t="s">
        <v>350</v>
      </c>
      <c r="BW154" s="230"/>
      <c r="BX154" s="230"/>
      <c r="BY154" s="230"/>
      <c r="BZ154" s="230"/>
      <c r="CA154" s="230"/>
      <c r="CB154" s="230"/>
      <c r="CC154" s="230"/>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9" s="23" customFormat="1" ht="16.5" customHeight="1">
      <c r="A155" s="225" t="s">
        <v>483</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30" t="s">
        <v>351</v>
      </c>
      <c r="BW155" s="236"/>
      <c r="BX155" s="236"/>
      <c r="BY155" s="236"/>
      <c r="BZ155" s="236"/>
      <c r="CA155" s="236"/>
      <c r="CB155" s="236"/>
      <c r="CC155" s="236"/>
      <c r="CD155" s="237">
        <f>CD156</f>
        <v>1266105.06</v>
      </c>
      <c r="CE155" s="237"/>
      <c r="CF155" s="237"/>
      <c r="CG155" s="237"/>
      <c r="CH155" s="237"/>
      <c r="CI155" s="237"/>
      <c r="CJ155" s="237"/>
      <c r="CK155" s="237"/>
      <c r="CL155" s="237"/>
      <c r="CM155" s="237"/>
      <c r="CN155" s="237"/>
      <c r="CO155" s="237"/>
      <c r="CP155" s="237"/>
      <c r="CQ155" s="237"/>
      <c r="CR155" s="237"/>
      <c r="CS155" s="237"/>
      <c r="CT155" s="237"/>
      <c r="CU155" s="237"/>
      <c r="CV155" s="237"/>
      <c r="CW155" s="237">
        <f>CW156</f>
        <v>307600.06</v>
      </c>
      <c r="CX155" s="237"/>
      <c r="CY155" s="237"/>
      <c r="CZ155" s="237"/>
      <c r="DA155" s="237"/>
      <c r="DB155" s="237"/>
      <c r="DC155" s="237"/>
      <c r="DD155" s="237"/>
      <c r="DE155" s="237"/>
      <c r="DF155" s="237"/>
      <c r="DG155" s="237"/>
      <c r="DH155" s="237"/>
      <c r="DI155" s="237"/>
      <c r="DJ155" s="237"/>
      <c r="DK155" s="237"/>
      <c r="DL155" s="237"/>
      <c r="DM155" s="237"/>
      <c r="DN155" s="237"/>
      <c r="DO155" s="237"/>
      <c r="DP155" s="237">
        <f>DP156</f>
        <v>307601.06</v>
      </c>
      <c r="DQ155" s="237"/>
      <c r="DR155" s="237"/>
      <c r="DS155" s="237"/>
      <c r="DT155" s="237"/>
      <c r="DU155" s="237"/>
      <c r="DV155" s="237"/>
      <c r="DW155" s="237"/>
      <c r="DX155" s="237"/>
      <c r="DY155" s="237"/>
      <c r="DZ155" s="237"/>
      <c r="EA155" s="237"/>
      <c r="EB155" s="237"/>
      <c r="EC155" s="237"/>
      <c r="ED155" s="237"/>
      <c r="EE155" s="237"/>
      <c r="EF155" s="237"/>
      <c r="EG155" s="237"/>
      <c r="EH155" s="237"/>
      <c r="EI155" s="102">
        <f>CD155-'1 раздел'!E22</f>
        <v>0</v>
      </c>
    </row>
    <row r="156" spans="1:139" s="23" customFormat="1" ht="21" customHeight="1">
      <c r="A156" s="238" t="s">
        <v>23</v>
      </c>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40"/>
      <c r="BV156" s="241" t="s">
        <v>352</v>
      </c>
      <c r="BW156" s="242"/>
      <c r="BX156" s="242"/>
      <c r="BY156" s="242"/>
      <c r="BZ156" s="242"/>
      <c r="CA156" s="242"/>
      <c r="CB156" s="242"/>
      <c r="CC156" s="243"/>
      <c r="CD156" s="237">
        <f>307599.06+958506</f>
        <v>1266105.06</v>
      </c>
      <c r="CE156" s="237"/>
      <c r="CF156" s="237"/>
      <c r="CG156" s="237"/>
      <c r="CH156" s="237"/>
      <c r="CI156" s="237"/>
      <c r="CJ156" s="237"/>
      <c r="CK156" s="237"/>
      <c r="CL156" s="237"/>
      <c r="CM156" s="237"/>
      <c r="CN156" s="237"/>
      <c r="CO156" s="237"/>
      <c r="CP156" s="237"/>
      <c r="CQ156" s="237"/>
      <c r="CR156" s="237"/>
      <c r="CS156" s="237"/>
      <c r="CT156" s="237"/>
      <c r="CU156" s="237"/>
      <c r="CV156" s="237"/>
      <c r="CW156" s="237">
        <v>307600.06</v>
      </c>
      <c r="CX156" s="237"/>
      <c r="CY156" s="237"/>
      <c r="CZ156" s="237"/>
      <c r="DA156" s="237"/>
      <c r="DB156" s="237"/>
      <c r="DC156" s="237"/>
      <c r="DD156" s="237"/>
      <c r="DE156" s="237"/>
      <c r="DF156" s="237"/>
      <c r="DG156" s="237"/>
      <c r="DH156" s="237"/>
      <c r="DI156" s="237"/>
      <c r="DJ156" s="237"/>
      <c r="DK156" s="237"/>
      <c r="DL156" s="237"/>
      <c r="DM156" s="237"/>
      <c r="DN156" s="237"/>
      <c r="DO156" s="237"/>
      <c r="DP156" s="237">
        <v>307601.06</v>
      </c>
      <c r="DQ156" s="237"/>
      <c r="DR156" s="237"/>
      <c r="DS156" s="237"/>
      <c r="DT156" s="237"/>
      <c r="DU156" s="237"/>
      <c r="DV156" s="237"/>
      <c r="DW156" s="237"/>
      <c r="DX156" s="237"/>
      <c r="DY156" s="237"/>
      <c r="DZ156" s="237"/>
      <c r="EA156" s="237"/>
      <c r="EB156" s="237"/>
      <c r="EC156" s="237"/>
      <c r="ED156" s="237"/>
      <c r="EE156" s="237"/>
      <c r="EF156" s="237"/>
      <c r="EG156" s="237"/>
      <c r="EH156" s="237"/>
      <c r="EI156" s="102"/>
    </row>
    <row r="157" spans="1:138" s="23" customFormat="1" ht="15.75" customHeight="1">
      <c r="A157" s="231" t="s">
        <v>33</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3"/>
      <c r="BV157" s="244"/>
      <c r="BW157" s="244"/>
      <c r="BX157" s="244"/>
      <c r="BY157" s="244"/>
      <c r="BZ157" s="244"/>
      <c r="CA157" s="244"/>
      <c r="CB157" s="244"/>
      <c r="CC157" s="245"/>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row>
    <row r="158" spans="1:138" s="23" customFormat="1" ht="15.75" customHeight="1">
      <c r="A158" s="225" t="s">
        <v>34</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30" t="s">
        <v>353</v>
      </c>
      <c r="BW158" s="230"/>
      <c r="BX158" s="230"/>
      <c r="BY158" s="230"/>
      <c r="BZ158" s="230"/>
      <c r="CA158" s="230"/>
      <c r="CB158" s="230"/>
      <c r="CC158" s="230"/>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30" t="s">
        <v>354</v>
      </c>
      <c r="BW159" s="230"/>
      <c r="BX159" s="230"/>
      <c r="BY159" s="230"/>
      <c r="BZ159" s="230"/>
      <c r="CA159" s="230"/>
      <c r="CB159" s="230"/>
      <c r="CC159" s="230"/>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5" t="s">
        <v>161</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34" t="s">
        <v>361</v>
      </c>
      <c r="BW160" s="234"/>
      <c r="BX160" s="234"/>
      <c r="BY160" s="234"/>
      <c r="BZ160" s="234"/>
      <c r="CA160" s="234"/>
      <c r="CB160" s="234"/>
      <c r="CC160" s="234"/>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row>
    <row r="161" spans="1:138" s="23" customFormat="1" ht="34.5" customHeight="1">
      <c r="A161" s="225" t="s">
        <v>201</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6" t="s">
        <v>362</v>
      </c>
      <c r="BW161" s="227"/>
      <c r="BX161" s="227"/>
      <c r="BY161" s="227"/>
      <c r="BZ161" s="227"/>
      <c r="CA161" s="227"/>
      <c r="CB161" s="227"/>
      <c r="CC161" s="228"/>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5" t="s">
        <v>315</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30" t="s">
        <v>363</v>
      </c>
      <c r="BW162" s="230"/>
      <c r="BX162" s="230"/>
      <c r="BY162" s="230"/>
      <c r="BZ162" s="230"/>
      <c r="CA162" s="230"/>
      <c r="CB162" s="230"/>
      <c r="CC162" s="230"/>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9" t="s">
        <v>202</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8">
        <v>2</v>
      </c>
      <c r="BW169" s="248"/>
      <c r="BX169" s="248"/>
      <c r="BY169" s="248"/>
      <c r="BZ169" s="248"/>
      <c r="CA169" s="248"/>
      <c r="CB169" s="248"/>
      <c r="CC169" s="248"/>
      <c r="CD169" s="248">
        <v>3</v>
      </c>
      <c r="CE169" s="248"/>
      <c r="CF169" s="248"/>
      <c r="CG169" s="248"/>
      <c r="CH169" s="248"/>
      <c r="CI169" s="248"/>
      <c r="CJ169" s="248"/>
      <c r="CK169" s="248"/>
      <c r="CL169" s="248"/>
      <c r="CM169" s="248"/>
      <c r="CN169" s="248"/>
      <c r="CO169" s="248"/>
      <c r="CP169" s="248"/>
      <c r="CQ169" s="248"/>
      <c r="CR169" s="248"/>
      <c r="CS169" s="248"/>
      <c r="CT169" s="248"/>
      <c r="CU169" s="248"/>
      <c r="CV169" s="248"/>
      <c r="CW169" s="248">
        <v>4</v>
      </c>
      <c r="CX169" s="248"/>
      <c r="CY169" s="248"/>
      <c r="CZ169" s="248"/>
      <c r="DA169" s="248"/>
      <c r="DB169" s="248"/>
      <c r="DC169" s="248"/>
      <c r="DD169" s="248"/>
      <c r="DE169" s="248"/>
      <c r="DF169" s="248"/>
      <c r="DG169" s="248"/>
      <c r="DH169" s="248"/>
      <c r="DI169" s="248"/>
      <c r="DJ169" s="248"/>
      <c r="DK169" s="248"/>
      <c r="DL169" s="248"/>
      <c r="DM169" s="248"/>
      <c r="DN169" s="248"/>
      <c r="DO169" s="248"/>
      <c r="DP169" s="248">
        <v>5</v>
      </c>
      <c r="DQ169" s="248"/>
      <c r="DR169" s="248"/>
      <c r="DS169" s="248"/>
      <c r="DT169" s="248"/>
      <c r="DU169" s="248"/>
      <c r="DV169" s="248"/>
      <c r="DW169" s="248"/>
      <c r="DX169" s="248"/>
      <c r="DY169" s="248"/>
      <c r="DZ169" s="248"/>
      <c r="EA169" s="248"/>
      <c r="EB169" s="248"/>
      <c r="EC169" s="248"/>
      <c r="ED169" s="248"/>
      <c r="EE169" s="248"/>
      <c r="EF169" s="248"/>
      <c r="EG169" s="248"/>
      <c r="EH169" s="248"/>
    </row>
    <row r="170" spans="1:138" s="23" customFormat="1" ht="30.75" customHeight="1">
      <c r="A170" s="225" t="s">
        <v>150</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4" t="s">
        <v>349</v>
      </c>
      <c r="BW170" s="234"/>
      <c r="BX170" s="234"/>
      <c r="BY170" s="234"/>
      <c r="BZ170" s="234"/>
      <c r="CA170" s="234"/>
      <c r="CB170" s="234"/>
      <c r="CC170" s="234"/>
      <c r="CD170" s="246"/>
      <c r="CE170" s="246"/>
      <c r="CF170" s="246"/>
      <c r="CG170" s="246"/>
      <c r="CH170" s="246"/>
      <c r="CI170" s="246"/>
      <c r="CJ170" s="246"/>
      <c r="CK170" s="246"/>
      <c r="CL170" s="246"/>
      <c r="CM170" s="246"/>
      <c r="CN170" s="246"/>
      <c r="CO170" s="246"/>
      <c r="CP170" s="246"/>
      <c r="CQ170" s="246"/>
      <c r="CR170" s="246"/>
      <c r="CS170" s="246"/>
      <c r="CT170" s="246"/>
      <c r="CU170" s="246"/>
      <c r="CV170" s="246"/>
      <c r="CW170" s="235"/>
      <c r="CX170" s="235"/>
      <c r="CY170" s="235"/>
      <c r="CZ170" s="235"/>
      <c r="DA170" s="235"/>
      <c r="DB170" s="235"/>
      <c r="DC170" s="235"/>
      <c r="DD170" s="235"/>
      <c r="DE170" s="235"/>
      <c r="DF170" s="235"/>
      <c r="DG170" s="235"/>
      <c r="DH170" s="235"/>
      <c r="DI170" s="235"/>
      <c r="DJ170" s="235"/>
      <c r="DK170" s="235"/>
      <c r="DL170" s="235"/>
      <c r="DM170" s="235"/>
      <c r="DN170" s="235"/>
      <c r="DO170" s="235"/>
      <c r="DP170" s="246"/>
      <c r="DQ170" s="246"/>
      <c r="DR170" s="246"/>
      <c r="DS170" s="246"/>
      <c r="DT170" s="246"/>
      <c r="DU170" s="246"/>
      <c r="DV170" s="246"/>
      <c r="DW170" s="246"/>
      <c r="DX170" s="246"/>
      <c r="DY170" s="246"/>
      <c r="DZ170" s="246"/>
      <c r="EA170" s="246"/>
      <c r="EB170" s="246"/>
      <c r="EC170" s="246"/>
      <c r="ED170" s="246"/>
      <c r="EE170" s="246"/>
      <c r="EF170" s="246"/>
      <c r="EG170" s="246"/>
      <c r="EH170" s="246"/>
    </row>
    <row r="171" spans="1:138" s="23" customFormat="1" ht="36" customHeight="1">
      <c r="A171" s="225" t="s">
        <v>151</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30" t="s">
        <v>350</v>
      </c>
      <c r="BW171" s="230"/>
      <c r="BX171" s="230"/>
      <c r="BY171" s="230"/>
      <c r="BZ171" s="230"/>
      <c r="CA171" s="230"/>
      <c r="CB171" s="230"/>
      <c r="CC171" s="230"/>
      <c r="CD171" s="237"/>
      <c r="CE171" s="237"/>
      <c r="CF171" s="237"/>
      <c r="CG171" s="237"/>
      <c r="CH171" s="237"/>
      <c r="CI171" s="237"/>
      <c r="CJ171" s="237"/>
      <c r="CK171" s="237"/>
      <c r="CL171" s="237"/>
      <c r="CM171" s="237"/>
      <c r="CN171" s="237"/>
      <c r="CO171" s="237"/>
      <c r="CP171" s="237"/>
      <c r="CQ171" s="237"/>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row>
    <row r="172" spans="1:138" s="23" customFormat="1" ht="17.25" customHeight="1">
      <c r="A172" s="225" t="s">
        <v>203</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30" t="s">
        <v>351</v>
      </c>
      <c r="BW172" s="236"/>
      <c r="BX172" s="236"/>
      <c r="BY172" s="236"/>
      <c r="BZ172" s="236"/>
      <c r="CA172" s="236"/>
      <c r="CB172" s="236"/>
      <c r="CC172" s="236"/>
      <c r="CD172" s="237"/>
      <c r="CE172" s="237"/>
      <c r="CF172" s="237"/>
      <c r="CG172" s="237"/>
      <c r="CH172" s="237"/>
      <c r="CI172" s="237"/>
      <c r="CJ172" s="237"/>
      <c r="CK172" s="237"/>
      <c r="CL172" s="237"/>
      <c r="CM172" s="237"/>
      <c r="CN172" s="237"/>
      <c r="CO172" s="237"/>
      <c r="CP172" s="237"/>
      <c r="CQ172" s="237"/>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row>
    <row r="173" spans="1:138" s="23" customFormat="1" ht="15.75" customHeight="1">
      <c r="A173" s="238" t="s">
        <v>23</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40"/>
      <c r="BV173" s="241" t="s">
        <v>352</v>
      </c>
      <c r="BW173" s="242"/>
      <c r="BX173" s="242"/>
      <c r="BY173" s="242"/>
      <c r="BZ173" s="242"/>
      <c r="CA173" s="242"/>
      <c r="CB173" s="242"/>
      <c r="CC173" s="243"/>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row>
    <row r="174" spans="1:138" s="23" customFormat="1" ht="17.25" customHeight="1">
      <c r="A174" s="231" t="s">
        <v>33</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44"/>
      <c r="BW174" s="244"/>
      <c r="BX174" s="244"/>
      <c r="BY174" s="244"/>
      <c r="BZ174" s="244"/>
      <c r="CA174" s="244"/>
      <c r="CB174" s="244"/>
      <c r="CC174" s="245"/>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row>
    <row r="175" spans="1:138" s="23" customFormat="1" ht="17.25" customHeight="1">
      <c r="A175" s="225" t="s">
        <v>34</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30" t="s">
        <v>353</v>
      </c>
      <c r="BW175" s="230"/>
      <c r="BX175" s="230"/>
      <c r="BY175" s="230"/>
      <c r="BZ175" s="230"/>
      <c r="CA175" s="230"/>
      <c r="CB175" s="230"/>
      <c r="CC175" s="230"/>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5" t="s">
        <v>161</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30" t="s">
        <v>361</v>
      </c>
      <c r="BW176" s="230"/>
      <c r="BX176" s="230"/>
      <c r="BY176" s="230"/>
      <c r="BZ176" s="230"/>
      <c r="CA176" s="230"/>
      <c r="CB176" s="230"/>
      <c r="CC176" s="230"/>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5" t="s">
        <v>162</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34" t="s">
        <v>362</v>
      </c>
      <c r="BW177" s="234"/>
      <c r="BX177" s="234"/>
      <c r="BY177" s="234"/>
      <c r="BZ177" s="234"/>
      <c r="CA177" s="234"/>
      <c r="CB177" s="234"/>
      <c r="CC177" s="234"/>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6" t="s">
        <v>363</v>
      </c>
      <c r="BW178" s="227"/>
      <c r="BX178" s="227"/>
      <c r="BY178" s="227"/>
      <c r="BZ178" s="227"/>
      <c r="CA178" s="227"/>
      <c r="CB178" s="227"/>
      <c r="CC178" s="228"/>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9" t="s">
        <v>204</v>
      </c>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row>
    <row r="181" spans="1:138" s="23" customFormat="1" ht="24" customHeight="1">
      <c r="A181" s="249" t="s">
        <v>205</v>
      </c>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7">
        <v>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8">
        <v>2</v>
      </c>
      <c r="BW186" s="248"/>
      <c r="BX186" s="248"/>
      <c r="BY186" s="248"/>
      <c r="BZ186" s="248"/>
      <c r="CA186" s="248"/>
      <c r="CB186" s="248"/>
      <c r="CC186" s="248"/>
      <c r="CD186" s="248">
        <v>3</v>
      </c>
      <c r="CE186" s="248"/>
      <c r="CF186" s="248"/>
      <c r="CG186" s="248"/>
      <c r="CH186" s="248"/>
      <c r="CI186" s="248"/>
      <c r="CJ186" s="248"/>
      <c r="CK186" s="248"/>
      <c r="CL186" s="248"/>
      <c r="CM186" s="248"/>
      <c r="CN186" s="248"/>
      <c r="CO186" s="248"/>
      <c r="CP186" s="248"/>
      <c r="CQ186" s="248"/>
      <c r="CR186" s="248"/>
      <c r="CS186" s="248"/>
      <c r="CT186" s="248"/>
      <c r="CU186" s="248"/>
      <c r="CV186" s="248"/>
      <c r="CW186" s="248">
        <v>4</v>
      </c>
      <c r="CX186" s="248"/>
      <c r="CY186" s="248"/>
      <c r="CZ186" s="248"/>
      <c r="DA186" s="248"/>
      <c r="DB186" s="248"/>
      <c r="DC186" s="248"/>
      <c r="DD186" s="248"/>
      <c r="DE186" s="248"/>
      <c r="DF186" s="248"/>
      <c r="DG186" s="248"/>
      <c r="DH186" s="248"/>
      <c r="DI186" s="248"/>
      <c r="DJ186" s="248"/>
      <c r="DK186" s="248"/>
      <c r="DL186" s="248"/>
      <c r="DM186" s="248"/>
      <c r="DN186" s="248"/>
      <c r="DO186" s="248"/>
      <c r="DP186" s="248">
        <v>5</v>
      </c>
      <c r="DQ186" s="248"/>
      <c r="DR186" s="248"/>
      <c r="DS186" s="248"/>
      <c r="DT186" s="248"/>
      <c r="DU186" s="248"/>
      <c r="DV186" s="248"/>
      <c r="DW186" s="248"/>
      <c r="DX186" s="248"/>
      <c r="DY186" s="248"/>
      <c r="DZ186" s="248"/>
      <c r="EA186" s="248"/>
      <c r="EB186" s="248"/>
      <c r="EC186" s="248"/>
      <c r="ED186" s="248"/>
      <c r="EE186" s="248"/>
      <c r="EF186" s="248"/>
      <c r="EG186" s="248"/>
      <c r="EH186" s="248"/>
    </row>
    <row r="187" spans="1:138" s="23" customFormat="1" ht="33" customHeight="1">
      <c r="A187" s="225" t="s">
        <v>150</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34" t="s">
        <v>349</v>
      </c>
      <c r="BW187" s="234"/>
      <c r="BX187" s="234"/>
      <c r="BY187" s="234"/>
      <c r="BZ187" s="234"/>
      <c r="CA187" s="234"/>
      <c r="CB187" s="234"/>
      <c r="CC187" s="234"/>
      <c r="CD187" s="246"/>
      <c r="CE187" s="246"/>
      <c r="CF187" s="246"/>
      <c r="CG187" s="246"/>
      <c r="CH187" s="246"/>
      <c r="CI187" s="246"/>
      <c r="CJ187" s="246"/>
      <c r="CK187" s="246"/>
      <c r="CL187" s="246"/>
      <c r="CM187" s="246"/>
      <c r="CN187" s="246"/>
      <c r="CO187" s="246"/>
      <c r="CP187" s="246"/>
      <c r="CQ187" s="246"/>
      <c r="CR187" s="246"/>
      <c r="CS187" s="246"/>
      <c r="CT187" s="246"/>
      <c r="CU187" s="246"/>
      <c r="CV187" s="246"/>
      <c r="CW187" s="235"/>
      <c r="CX187" s="235"/>
      <c r="CY187" s="235"/>
      <c r="CZ187" s="235"/>
      <c r="DA187" s="235"/>
      <c r="DB187" s="235"/>
      <c r="DC187" s="235"/>
      <c r="DD187" s="235"/>
      <c r="DE187" s="235"/>
      <c r="DF187" s="235"/>
      <c r="DG187" s="235"/>
      <c r="DH187" s="235"/>
      <c r="DI187" s="235"/>
      <c r="DJ187" s="235"/>
      <c r="DK187" s="235"/>
      <c r="DL187" s="235"/>
      <c r="DM187" s="235"/>
      <c r="DN187" s="235"/>
      <c r="DO187" s="235"/>
      <c r="DP187" s="246"/>
      <c r="DQ187" s="246"/>
      <c r="DR187" s="246"/>
      <c r="DS187" s="246"/>
      <c r="DT187" s="246"/>
      <c r="DU187" s="246"/>
      <c r="DV187" s="246"/>
      <c r="DW187" s="246"/>
      <c r="DX187" s="246"/>
      <c r="DY187" s="246"/>
      <c r="DZ187" s="246"/>
      <c r="EA187" s="246"/>
      <c r="EB187" s="246"/>
      <c r="EC187" s="246"/>
      <c r="ED187" s="246"/>
      <c r="EE187" s="246"/>
      <c r="EF187" s="246"/>
      <c r="EG187" s="246"/>
      <c r="EH187" s="246"/>
    </row>
    <row r="188" spans="1:138" s="23" customFormat="1" ht="35.25" customHeight="1">
      <c r="A188" s="225" t="s">
        <v>151</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350</v>
      </c>
      <c r="BW188" s="230"/>
      <c r="BX188" s="230"/>
      <c r="BY188" s="230"/>
      <c r="BZ188" s="230"/>
      <c r="CA188" s="230"/>
      <c r="CB188" s="230"/>
      <c r="CC188" s="230"/>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row>
    <row r="189" spans="1:138" s="23" customFormat="1" ht="18" customHeight="1">
      <c r="A189" s="225" t="s">
        <v>206</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351</v>
      </c>
      <c r="BW189" s="236"/>
      <c r="BX189" s="236"/>
      <c r="BY189" s="236"/>
      <c r="BZ189" s="236"/>
      <c r="CA189" s="236"/>
      <c r="CB189" s="236"/>
      <c r="CC189" s="236"/>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3" customFormat="1" ht="19.5" customHeight="1">
      <c r="A190" s="238" t="s">
        <v>23</v>
      </c>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40"/>
      <c r="BV190" s="241" t="s">
        <v>352</v>
      </c>
      <c r="BW190" s="242"/>
      <c r="BX190" s="242"/>
      <c r="BY190" s="242"/>
      <c r="BZ190" s="242"/>
      <c r="CA190" s="242"/>
      <c r="CB190" s="242"/>
      <c r="CC190" s="243"/>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row>
    <row r="191" spans="1:138" s="23" customFormat="1" ht="18.75" customHeight="1">
      <c r="A191" s="231" t="s">
        <v>207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44"/>
      <c r="BW191" s="244"/>
      <c r="BX191" s="244"/>
      <c r="BY191" s="244"/>
      <c r="BZ191" s="244"/>
      <c r="CA191" s="244"/>
      <c r="CB191" s="244"/>
      <c r="CC191" s="245"/>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row>
    <row r="192" spans="1:138" s="23" customFormat="1" ht="18" customHeight="1">
      <c r="A192" s="225" t="s">
        <v>208</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353</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5" t="s">
        <v>161</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361</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5" t="s">
        <v>162</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4" t="s">
        <v>362</v>
      </c>
      <c r="BW194" s="234"/>
      <c r="BX194" s="234"/>
      <c r="BY194" s="234"/>
      <c r="BZ194" s="234"/>
      <c r="CA194" s="234"/>
      <c r="CB194" s="234"/>
      <c r="CC194" s="234"/>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row>
    <row r="195" spans="1:138" s="23" customFormat="1" ht="31.5" customHeight="1">
      <c r="A195" s="225" t="s">
        <v>314</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6" t="s">
        <v>363</v>
      </c>
      <c r="BW195" s="227"/>
      <c r="BX195" s="227"/>
      <c r="BY195" s="227"/>
      <c r="BZ195" s="227"/>
      <c r="CA195" s="227"/>
      <c r="CB195" s="227"/>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tabSelected="1" view="pageBreakPreview" zoomScale="80" zoomScaleSheetLayoutView="80" zoomScalePageLayoutView="0" workbookViewId="0" topLeftCell="A287">
      <selection activeCell="CD197" sqref="CD197:CV197"/>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f>'1 раздел'!E39+'1 раздел'!E40</f>
        <v>19549673.139999997</v>
      </c>
      <c r="CE12" s="237"/>
      <c r="CF12" s="237"/>
      <c r="CG12" s="237"/>
      <c r="CH12" s="237"/>
      <c r="CI12" s="237"/>
      <c r="CJ12" s="237"/>
      <c r="CK12" s="237"/>
      <c r="CL12" s="237"/>
      <c r="CM12" s="237"/>
      <c r="CN12" s="237"/>
      <c r="CO12" s="237"/>
      <c r="CP12" s="237"/>
      <c r="CQ12" s="237"/>
      <c r="CR12" s="237"/>
      <c r="CS12" s="237"/>
      <c r="CT12" s="237"/>
      <c r="CU12" s="237"/>
      <c r="CV12" s="237"/>
      <c r="CW12" s="237">
        <f>CW15</f>
        <v>18747731.009999998</v>
      </c>
      <c r="CX12" s="237"/>
      <c r="CY12" s="237"/>
      <c r="CZ12" s="237"/>
      <c r="DA12" s="237"/>
      <c r="DB12" s="237"/>
      <c r="DC12" s="237"/>
      <c r="DD12" s="237"/>
      <c r="DE12" s="237"/>
      <c r="DF12" s="237"/>
      <c r="DG12" s="237"/>
      <c r="DH12" s="237"/>
      <c r="DI12" s="237"/>
      <c r="DJ12" s="237"/>
      <c r="DK12" s="237"/>
      <c r="DL12" s="237"/>
      <c r="DM12" s="237"/>
      <c r="DN12" s="237"/>
      <c r="DO12" s="237"/>
      <c r="DP12" s="237">
        <f>CW12</f>
        <v>18747731.009999998</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CD10+CD11+CD12+CD13+CD14</f>
        <v>19549673.139999997</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30310.091999999997</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f>10891.17+241.47-350.78</f>
        <v>10781.859999999999</v>
      </c>
      <c r="BZ26" s="310"/>
      <c r="CA26" s="310"/>
      <c r="CB26" s="310"/>
      <c r="CC26" s="310"/>
      <c r="CD26" s="310"/>
      <c r="CE26" s="310"/>
      <c r="CF26" s="310"/>
      <c r="CG26" s="310"/>
      <c r="CH26" s="310"/>
      <c r="CI26" s="310"/>
      <c r="CJ26" s="310"/>
      <c r="CK26" s="339">
        <v>50</v>
      </c>
      <c r="CL26" s="339"/>
      <c r="CM26" s="339"/>
      <c r="CN26" s="339"/>
      <c r="CO26" s="339"/>
      <c r="CP26" s="339"/>
      <c r="CQ26" s="340">
        <f>(BA26+BM26+BY26)*CK26/100</f>
        <v>8419.47</v>
      </c>
      <c r="CR26" s="340"/>
      <c r="CS26" s="340"/>
      <c r="CT26" s="340"/>
      <c r="CU26" s="340"/>
      <c r="CV26" s="340"/>
      <c r="CW26" s="340"/>
      <c r="CX26" s="340"/>
      <c r="CY26" s="340"/>
      <c r="CZ26" s="340"/>
      <c r="DA26" s="340"/>
      <c r="DB26" s="340"/>
      <c r="DC26" s="339">
        <v>30</v>
      </c>
      <c r="DD26" s="339"/>
      <c r="DE26" s="339"/>
      <c r="DF26" s="339"/>
      <c r="DG26" s="339"/>
      <c r="DH26" s="339"/>
      <c r="DI26" s="340">
        <f>(BA26+BM26+BY26)*DC26/100</f>
        <v>5051.682</v>
      </c>
      <c r="DJ26" s="340"/>
      <c r="DK26" s="340"/>
      <c r="DL26" s="340"/>
      <c r="DM26" s="340"/>
      <c r="DN26" s="340"/>
      <c r="DO26" s="340"/>
      <c r="DP26" s="340"/>
      <c r="DQ26" s="340"/>
      <c r="DR26" s="340"/>
      <c r="DS26" s="340"/>
      <c r="DT26" s="340"/>
      <c r="DU26" s="310">
        <f>AC26*AM26*12-1.07+0.8+1.68-0.98</f>
        <v>5455816.989999998</v>
      </c>
      <c r="DV26" s="310"/>
      <c r="DW26" s="310"/>
      <c r="DX26" s="310"/>
      <c r="DY26" s="310"/>
      <c r="DZ26" s="310"/>
      <c r="EA26" s="310"/>
      <c r="EB26" s="310"/>
      <c r="EC26" s="310"/>
      <c r="ED26" s="310"/>
      <c r="EE26" s="310"/>
      <c r="EF26" s="310"/>
      <c r="EG26" s="310"/>
      <c r="EH26" s="310"/>
      <c r="EI26" s="23">
        <f>5411491.99+44325</f>
        <v>5455816.99</v>
      </c>
      <c r="EJ26" s="102">
        <f>DU26-EI26</f>
        <v>0</v>
      </c>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31321.872000000003</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4528.65+244.88+309.15+604.56</f>
        <v>5687.24</v>
      </c>
      <c r="BZ27" s="310"/>
      <c r="CA27" s="310"/>
      <c r="CB27" s="310"/>
      <c r="CC27" s="310"/>
      <c r="CD27" s="310"/>
      <c r="CE27" s="310"/>
      <c r="CF27" s="310"/>
      <c r="CG27" s="310"/>
      <c r="CH27" s="310"/>
      <c r="CI27" s="310"/>
      <c r="CJ27" s="310"/>
      <c r="CK27" s="339">
        <v>50</v>
      </c>
      <c r="CL27" s="339"/>
      <c r="CM27" s="339"/>
      <c r="CN27" s="339"/>
      <c r="CO27" s="339"/>
      <c r="CP27" s="339"/>
      <c r="CQ27" s="340">
        <f>(BA27+BM27+BY27)*CK27/100</f>
        <v>8700.52</v>
      </c>
      <c r="CR27" s="340"/>
      <c r="CS27" s="340"/>
      <c r="CT27" s="340"/>
      <c r="CU27" s="340"/>
      <c r="CV27" s="340"/>
      <c r="CW27" s="340"/>
      <c r="CX27" s="340"/>
      <c r="CY27" s="340"/>
      <c r="CZ27" s="340"/>
      <c r="DA27" s="340"/>
      <c r="DB27" s="340"/>
      <c r="DC27" s="339">
        <v>30</v>
      </c>
      <c r="DD27" s="339"/>
      <c r="DE27" s="339"/>
      <c r="DF27" s="339"/>
      <c r="DG27" s="339"/>
      <c r="DH27" s="339"/>
      <c r="DI27" s="340">
        <f>(BA27+BM27+BY27)*DC27/100</f>
        <v>5220.312</v>
      </c>
      <c r="DJ27" s="340"/>
      <c r="DK27" s="340"/>
      <c r="DL27" s="340"/>
      <c r="DM27" s="340"/>
      <c r="DN27" s="340"/>
      <c r="DO27" s="340"/>
      <c r="DP27" s="340"/>
      <c r="DQ27" s="340"/>
      <c r="DR27" s="340"/>
      <c r="DS27" s="340"/>
      <c r="DT27" s="340"/>
      <c r="DU27" s="310">
        <f>AC27*AM27*12+0.2+0.1+1.53-1106.01+1.14+3.57</f>
        <v>9030875.53992</v>
      </c>
      <c r="DV27" s="310"/>
      <c r="DW27" s="310"/>
      <c r="DX27" s="310"/>
      <c r="DY27" s="310"/>
      <c r="DZ27" s="310"/>
      <c r="EA27" s="310"/>
      <c r="EB27" s="310"/>
      <c r="EC27" s="310"/>
      <c r="ED27" s="310"/>
      <c r="EE27" s="310"/>
      <c r="EF27" s="310"/>
      <c r="EG27" s="310"/>
      <c r="EH27" s="310"/>
      <c r="EI27" s="23">
        <f>8980875.54+50000</f>
        <v>9030875.54</v>
      </c>
      <c r="EJ27" s="102">
        <f>DU27-EI27</f>
        <v>-7.999874651432037E-05</v>
      </c>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AC28*AM28*12+2.22-1.04+3.36</f>
        <v>5062980.614799999</v>
      </c>
      <c r="DV28" s="310"/>
      <c r="DW28" s="310"/>
      <c r="DX28" s="310"/>
      <c r="DY28" s="310"/>
      <c r="DZ28" s="310"/>
      <c r="EA28" s="310"/>
      <c r="EB28" s="310"/>
      <c r="EC28" s="310"/>
      <c r="ED28" s="310"/>
      <c r="EE28" s="310"/>
      <c r="EF28" s="310"/>
      <c r="EG28" s="310"/>
      <c r="EH28" s="310"/>
      <c r="EI28" s="102">
        <f>5052980.61+10000</f>
        <v>5062980.61</v>
      </c>
      <c r="EJ28" s="102">
        <f>DU28-EI28</f>
        <v>0.004799998365342617</v>
      </c>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84549.654</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14860.16</v>
      </c>
      <c r="BZ29" s="310"/>
      <c r="CA29" s="310"/>
      <c r="CB29" s="310"/>
      <c r="CC29" s="310"/>
      <c r="CD29" s="310"/>
      <c r="CE29" s="310"/>
      <c r="CF29" s="310"/>
      <c r="CG29" s="310"/>
      <c r="CH29" s="310"/>
      <c r="CI29" s="310"/>
      <c r="CJ29" s="310"/>
      <c r="CK29" s="217"/>
      <c r="CL29" s="217"/>
      <c r="CM29" s="217"/>
      <c r="CN29" s="217"/>
      <c r="CO29" s="217"/>
      <c r="CP29" s="217"/>
      <c r="CQ29" s="214">
        <f>SUM(CQ26:CQ28)</f>
        <v>23486.015</v>
      </c>
      <c r="CR29" s="214"/>
      <c r="CS29" s="214"/>
      <c r="CT29" s="214"/>
      <c r="CU29" s="214"/>
      <c r="CV29" s="214"/>
      <c r="CW29" s="214"/>
      <c r="CX29" s="214"/>
      <c r="CY29" s="214"/>
      <c r="CZ29" s="214"/>
      <c r="DA29" s="214"/>
      <c r="DB29" s="214"/>
      <c r="DC29" s="217"/>
      <c r="DD29" s="217"/>
      <c r="DE29" s="217"/>
      <c r="DF29" s="217"/>
      <c r="DG29" s="217"/>
      <c r="DH29" s="217"/>
      <c r="DI29" s="214">
        <f>SUM(DI26:DI28)</f>
        <v>14091.608999999999</v>
      </c>
      <c r="DJ29" s="214"/>
      <c r="DK29" s="214"/>
      <c r="DL29" s="214"/>
      <c r="DM29" s="214"/>
      <c r="DN29" s="214"/>
      <c r="DO29" s="214"/>
      <c r="DP29" s="214"/>
      <c r="DQ29" s="214"/>
      <c r="DR29" s="214"/>
      <c r="DS29" s="214"/>
      <c r="DT29" s="214"/>
      <c r="DU29" s="310">
        <f>SUM(DU26:DU28)</f>
        <v>19549673.144719996</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-0.004719998687505722</v>
      </c>
    </row>
    <row r="31" spans="1:138" s="23" customFormat="1" ht="39" customHeight="1">
      <c r="A31" s="249" t="s">
        <v>511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9" t="s">
        <v>512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f>'1 раздел'!E44+0.01</f>
        <v>5872495.159999999</v>
      </c>
      <c r="CE64" s="237"/>
      <c r="CF64" s="237"/>
      <c r="CG64" s="237"/>
      <c r="CH64" s="237"/>
      <c r="CI64" s="237"/>
      <c r="CJ64" s="237"/>
      <c r="CK64" s="237"/>
      <c r="CL64" s="237"/>
      <c r="CM64" s="237"/>
      <c r="CN64" s="237"/>
      <c r="CO64" s="237"/>
      <c r="CP64" s="237"/>
      <c r="CQ64" s="237"/>
      <c r="CR64" s="237"/>
      <c r="CS64" s="237"/>
      <c r="CT64" s="237"/>
      <c r="CU64" s="237"/>
      <c r="CV64" s="237"/>
      <c r="CW64" s="237">
        <v>5630406.76</v>
      </c>
      <c r="CX64" s="237"/>
      <c r="CY64" s="237"/>
      <c r="CZ64" s="237"/>
      <c r="DA64" s="237"/>
      <c r="DB64" s="237"/>
      <c r="DC64" s="237"/>
      <c r="DD64" s="237"/>
      <c r="DE64" s="237"/>
      <c r="DF64" s="237"/>
      <c r="DG64" s="237"/>
      <c r="DH64" s="237"/>
      <c r="DI64" s="237"/>
      <c r="DJ64" s="237"/>
      <c r="DK64" s="237"/>
      <c r="DL64" s="237"/>
      <c r="DM64" s="237"/>
      <c r="DN64" s="237"/>
      <c r="DO64" s="237"/>
      <c r="DP64" s="237">
        <f>CW64</f>
        <v>5630406.76</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CD62+CD64+CD63+CD65+CD66</f>
        <v>5872495.159999999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v>19445348.14</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4277976.5908</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19445348.14</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563915.09606</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19445348.14</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38890.696280000004</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19445348.14</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991712.75514</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CS76+CS81+CS85+CS89+0.02</f>
        <v>5872495.15828</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0.0017199991270899773</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0" t="s">
        <v>348</v>
      </c>
      <c r="AB106" s="230"/>
      <c r="AC106" s="230"/>
      <c r="AD106" s="230"/>
      <c r="AE106" s="230"/>
      <c r="AF106" s="230"/>
      <c r="AG106" s="230"/>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8" t="s">
        <v>114</v>
      </c>
      <c r="AI112" s="248"/>
      <c r="AJ112" s="248"/>
      <c r="AK112" s="248"/>
      <c r="AL112" s="248"/>
      <c r="AM112" s="248"/>
      <c r="AN112" s="248"/>
      <c r="AO112" s="248"/>
      <c r="AP112" s="248"/>
      <c r="AQ112" s="248" t="s">
        <v>115</v>
      </c>
      <c r="AR112" s="248"/>
      <c r="AS112" s="248"/>
      <c r="AT112" s="248"/>
      <c r="AU112" s="248"/>
      <c r="AV112" s="248"/>
      <c r="AW112" s="248"/>
      <c r="AX112" s="248"/>
      <c r="AY112" s="248"/>
      <c r="AZ112" s="248" t="s">
        <v>116</v>
      </c>
      <c r="BA112" s="248"/>
      <c r="BB112" s="248"/>
      <c r="BC112" s="248"/>
      <c r="BD112" s="248"/>
      <c r="BE112" s="248"/>
      <c r="BF112" s="248"/>
      <c r="BG112" s="248"/>
      <c r="BH112" s="248"/>
      <c r="BI112" s="248" t="s">
        <v>114</v>
      </c>
      <c r="BJ112" s="248"/>
      <c r="BK112" s="248"/>
      <c r="BL112" s="248"/>
      <c r="BM112" s="248"/>
      <c r="BN112" s="248"/>
      <c r="BO112" s="248"/>
      <c r="BP112" s="248"/>
      <c r="BQ112" s="248" t="s">
        <v>115</v>
      </c>
      <c r="BR112" s="248"/>
      <c r="BS112" s="248"/>
      <c r="BT112" s="248"/>
      <c r="BU112" s="248"/>
      <c r="BV112" s="248"/>
      <c r="BW112" s="248"/>
      <c r="BX112" s="248"/>
      <c r="BY112" s="248" t="s">
        <v>116</v>
      </c>
      <c r="BZ112" s="248"/>
      <c r="CA112" s="248"/>
      <c r="CB112" s="248"/>
      <c r="CC112" s="248"/>
      <c r="CD112" s="248"/>
      <c r="CE112" s="248"/>
      <c r="CF112" s="248"/>
      <c r="CG112" s="248" t="s">
        <v>114</v>
      </c>
      <c r="CH112" s="248"/>
      <c r="CI112" s="248"/>
      <c r="CJ112" s="248"/>
      <c r="CK112" s="248"/>
      <c r="CL112" s="248"/>
      <c r="CM112" s="248"/>
      <c r="CN112" s="248"/>
      <c r="CO112" s="248" t="s">
        <v>115</v>
      </c>
      <c r="CP112" s="248"/>
      <c r="CQ112" s="248"/>
      <c r="CR112" s="248"/>
      <c r="CS112" s="248"/>
      <c r="CT112" s="248"/>
      <c r="CU112" s="248"/>
      <c r="CV112" s="248"/>
      <c r="CW112" s="248" t="s">
        <v>116</v>
      </c>
      <c r="CX112" s="248"/>
      <c r="CY112" s="248"/>
      <c r="CZ112" s="248"/>
      <c r="DA112" s="248"/>
      <c r="DB112" s="248"/>
      <c r="DC112" s="248"/>
      <c r="DD112" s="248"/>
      <c r="DE112" s="248" t="s">
        <v>114</v>
      </c>
      <c r="DF112" s="248"/>
      <c r="DG112" s="248"/>
      <c r="DH112" s="248"/>
      <c r="DI112" s="248"/>
      <c r="DJ112" s="248"/>
      <c r="DK112" s="248"/>
      <c r="DL112" s="248"/>
      <c r="DM112" s="248"/>
      <c r="DN112" s="248"/>
      <c r="DO112" s="248" t="s">
        <v>115</v>
      </c>
      <c r="DP112" s="248"/>
      <c r="DQ112" s="248"/>
      <c r="DR112" s="248"/>
      <c r="DS112" s="248"/>
      <c r="DT112" s="248"/>
      <c r="DU112" s="248"/>
      <c r="DV112" s="248"/>
      <c r="DW112" s="248"/>
      <c r="DX112" s="248"/>
      <c r="DY112" s="248" t="s">
        <v>116</v>
      </c>
      <c r="DZ112" s="248"/>
      <c r="EA112" s="248"/>
      <c r="EB112" s="248"/>
      <c r="EC112" s="248"/>
      <c r="ED112" s="248"/>
      <c r="EE112" s="248"/>
      <c r="EF112" s="248"/>
      <c r="EG112" s="248"/>
      <c r="EH112" s="248"/>
    </row>
    <row r="113" spans="1:138" s="23" customFormat="1" ht="15.75">
      <c r="A113" s="247">
        <v>1</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0" t="s">
        <v>344</v>
      </c>
      <c r="AB114" s="230"/>
      <c r="AC114" s="230"/>
      <c r="AD114" s="230"/>
      <c r="AE114" s="230"/>
      <c r="AF114" s="230"/>
      <c r="AG114" s="230"/>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v>1106</v>
      </c>
      <c r="DF114" s="310"/>
      <c r="DG114" s="310"/>
      <c r="DH114" s="310"/>
      <c r="DI114" s="310"/>
      <c r="DJ114" s="310"/>
      <c r="DK114" s="310"/>
      <c r="DL114" s="310"/>
      <c r="DM114" s="310"/>
      <c r="DN114" s="310"/>
      <c r="DO114" s="310">
        <f>DE114</f>
        <v>1106</v>
      </c>
      <c r="DP114" s="310"/>
      <c r="DQ114" s="310"/>
      <c r="DR114" s="310"/>
      <c r="DS114" s="310"/>
      <c r="DT114" s="310"/>
      <c r="DU114" s="310"/>
      <c r="DV114" s="310"/>
      <c r="DW114" s="310"/>
      <c r="DX114" s="310"/>
      <c r="DY114" s="310">
        <f>DO114</f>
        <v>1106</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347</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0" t="s">
        <v>348</v>
      </c>
      <c r="AB117" s="230"/>
      <c r="AC117" s="230"/>
      <c r="AD117" s="230"/>
      <c r="AE117" s="230"/>
      <c r="AF117" s="230"/>
      <c r="AG117" s="230"/>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1106</v>
      </c>
      <c r="DF117" s="310"/>
      <c r="DG117" s="310"/>
      <c r="DH117" s="310"/>
      <c r="DI117" s="310"/>
      <c r="DJ117" s="310"/>
      <c r="DK117" s="310"/>
      <c r="DL117" s="310"/>
      <c r="DM117" s="310"/>
      <c r="DN117" s="310"/>
      <c r="DO117" s="310">
        <f>SUM(DO114:DO116)</f>
        <v>1106</v>
      </c>
      <c r="DP117" s="310"/>
      <c r="DQ117" s="310"/>
      <c r="DR117" s="310"/>
      <c r="DS117" s="310"/>
      <c r="DT117" s="310"/>
      <c r="DU117" s="310"/>
      <c r="DV117" s="310"/>
      <c r="DW117" s="310"/>
      <c r="DX117" s="310"/>
      <c r="DY117" s="310">
        <f>SUM(DY114:DY116)</f>
        <v>1106</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8" t="s">
        <v>114</v>
      </c>
      <c r="AL123" s="248"/>
      <c r="AM123" s="248"/>
      <c r="AN123" s="248"/>
      <c r="AO123" s="248"/>
      <c r="AP123" s="248"/>
      <c r="AQ123" s="248"/>
      <c r="AR123" s="248"/>
      <c r="AS123" s="248"/>
      <c r="AT123" s="248"/>
      <c r="AU123" s="248" t="s">
        <v>115</v>
      </c>
      <c r="AV123" s="248"/>
      <c r="AW123" s="248"/>
      <c r="AX123" s="248"/>
      <c r="AY123" s="248"/>
      <c r="AZ123" s="248"/>
      <c r="BA123" s="248"/>
      <c r="BB123" s="248"/>
      <c r="BC123" s="248"/>
      <c r="BD123" s="248"/>
      <c r="BE123" s="248" t="s">
        <v>116</v>
      </c>
      <c r="BF123" s="248"/>
      <c r="BG123" s="248"/>
      <c r="BH123" s="248"/>
      <c r="BI123" s="248"/>
      <c r="BJ123" s="248"/>
      <c r="BK123" s="248"/>
      <c r="BL123" s="248"/>
      <c r="BM123" s="248"/>
      <c r="BN123" s="248"/>
      <c r="BO123" s="248" t="s">
        <v>114</v>
      </c>
      <c r="BP123" s="248"/>
      <c r="BQ123" s="248"/>
      <c r="BR123" s="248"/>
      <c r="BS123" s="248"/>
      <c r="BT123" s="248"/>
      <c r="BU123" s="248"/>
      <c r="BV123" s="248"/>
      <c r="BW123" s="248"/>
      <c r="BX123" s="248"/>
      <c r="BY123" s="248"/>
      <c r="BZ123" s="248"/>
      <c r="CA123" s="248" t="s">
        <v>115</v>
      </c>
      <c r="CB123" s="248"/>
      <c r="CC123" s="248"/>
      <c r="CD123" s="248"/>
      <c r="CE123" s="248"/>
      <c r="CF123" s="248"/>
      <c r="CG123" s="248"/>
      <c r="CH123" s="248"/>
      <c r="CI123" s="248"/>
      <c r="CJ123" s="248"/>
      <c r="CK123" s="248"/>
      <c r="CL123" s="248"/>
      <c r="CM123" s="248" t="s">
        <v>116</v>
      </c>
      <c r="CN123" s="248"/>
      <c r="CO123" s="248"/>
      <c r="CP123" s="248"/>
      <c r="CQ123" s="248"/>
      <c r="CR123" s="248"/>
      <c r="CS123" s="248"/>
      <c r="CT123" s="248"/>
      <c r="CU123" s="248"/>
      <c r="CV123" s="248"/>
      <c r="CW123" s="248"/>
      <c r="CX123" s="248"/>
      <c r="CY123" s="248" t="s">
        <v>114</v>
      </c>
      <c r="CZ123" s="248"/>
      <c r="DA123" s="248"/>
      <c r="DB123" s="248"/>
      <c r="DC123" s="248"/>
      <c r="DD123" s="248"/>
      <c r="DE123" s="248"/>
      <c r="DF123" s="248"/>
      <c r="DG123" s="248"/>
      <c r="DH123" s="248"/>
      <c r="DI123" s="248"/>
      <c r="DJ123" s="248"/>
      <c r="DK123" s="248" t="s">
        <v>115</v>
      </c>
      <c r="DL123" s="248"/>
      <c r="DM123" s="248"/>
      <c r="DN123" s="248"/>
      <c r="DO123" s="248"/>
      <c r="DP123" s="248"/>
      <c r="DQ123" s="248"/>
      <c r="DR123" s="248"/>
      <c r="DS123" s="248"/>
      <c r="DT123" s="248"/>
      <c r="DU123" s="248"/>
      <c r="DV123" s="248"/>
      <c r="DW123" s="248" t="s">
        <v>116</v>
      </c>
      <c r="DX123" s="248"/>
      <c r="DY123" s="248"/>
      <c r="DZ123" s="248"/>
      <c r="EA123" s="248"/>
      <c r="EB123" s="248"/>
      <c r="EC123" s="248"/>
      <c r="ED123" s="248"/>
      <c r="EE123" s="248"/>
      <c r="EF123" s="248"/>
      <c r="EG123" s="248"/>
      <c r="EH123" s="248"/>
    </row>
    <row r="124" spans="1:138" s="26" customFormat="1" ht="15.75" customHeight="1">
      <c r="A124" s="247">
        <v>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30" t="s">
        <v>344</v>
      </c>
      <c r="AD125" s="230"/>
      <c r="AE125" s="230"/>
      <c r="AF125" s="230"/>
      <c r="AG125" s="230"/>
      <c r="AH125" s="230"/>
      <c r="AI125" s="230"/>
      <c r="AJ125" s="230"/>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347</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0" t="s">
        <v>348</v>
      </c>
      <c r="AD128" s="230"/>
      <c r="AE128" s="230"/>
      <c r="AF128" s="230"/>
      <c r="AG128" s="230"/>
      <c r="AH128" s="230"/>
      <c r="AI128" s="230"/>
      <c r="AJ128" s="230"/>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9" t="s">
        <v>261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8" t="s">
        <v>114</v>
      </c>
      <c r="AL134" s="248"/>
      <c r="AM134" s="248"/>
      <c r="AN134" s="248"/>
      <c r="AO134" s="248"/>
      <c r="AP134" s="248"/>
      <c r="AQ134" s="248"/>
      <c r="AR134" s="248"/>
      <c r="AS134" s="248"/>
      <c r="AT134" s="248"/>
      <c r="AU134" s="248" t="s">
        <v>115</v>
      </c>
      <c r="AV134" s="248"/>
      <c r="AW134" s="248"/>
      <c r="AX134" s="248"/>
      <c r="AY134" s="248"/>
      <c r="AZ134" s="248"/>
      <c r="BA134" s="248"/>
      <c r="BB134" s="248"/>
      <c r="BC134" s="248"/>
      <c r="BD134" s="248"/>
      <c r="BE134" s="248" t="s">
        <v>116</v>
      </c>
      <c r="BF134" s="248"/>
      <c r="BG134" s="248"/>
      <c r="BH134" s="248"/>
      <c r="BI134" s="248"/>
      <c r="BJ134" s="248"/>
      <c r="BK134" s="248"/>
      <c r="BL134" s="248"/>
      <c r="BM134" s="248"/>
      <c r="BN134" s="248"/>
      <c r="BO134" s="248" t="s">
        <v>114</v>
      </c>
      <c r="BP134" s="248"/>
      <c r="BQ134" s="248"/>
      <c r="BR134" s="248"/>
      <c r="BS134" s="248"/>
      <c r="BT134" s="248"/>
      <c r="BU134" s="248"/>
      <c r="BV134" s="248"/>
      <c r="BW134" s="248"/>
      <c r="BX134" s="248"/>
      <c r="BY134" s="248"/>
      <c r="BZ134" s="248"/>
      <c r="CA134" s="248" t="s">
        <v>115</v>
      </c>
      <c r="CB134" s="248"/>
      <c r="CC134" s="248"/>
      <c r="CD134" s="248"/>
      <c r="CE134" s="248"/>
      <c r="CF134" s="248"/>
      <c r="CG134" s="248"/>
      <c r="CH134" s="248"/>
      <c r="CI134" s="248"/>
      <c r="CJ134" s="248"/>
      <c r="CK134" s="248"/>
      <c r="CL134" s="248"/>
      <c r="CM134" s="248" t="s">
        <v>116</v>
      </c>
      <c r="CN134" s="248"/>
      <c r="CO134" s="248"/>
      <c r="CP134" s="248"/>
      <c r="CQ134" s="248"/>
      <c r="CR134" s="248"/>
      <c r="CS134" s="248"/>
      <c r="CT134" s="248"/>
      <c r="CU134" s="248"/>
      <c r="CV134" s="248"/>
      <c r="CW134" s="248"/>
      <c r="CX134" s="248"/>
      <c r="CY134" s="248" t="s">
        <v>114</v>
      </c>
      <c r="CZ134" s="248"/>
      <c r="DA134" s="248"/>
      <c r="DB134" s="248"/>
      <c r="DC134" s="248"/>
      <c r="DD134" s="248"/>
      <c r="DE134" s="248"/>
      <c r="DF134" s="248"/>
      <c r="DG134" s="248"/>
      <c r="DH134" s="248"/>
      <c r="DI134" s="248"/>
      <c r="DJ134" s="248"/>
      <c r="DK134" s="248" t="s">
        <v>115</v>
      </c>
      <c r="DL134" s="248"/>
      <c r="DM134" s="248"/>
      <c r="DN134" s="248"/>
      <c r="DO134" s="248"/>
      <c r="DP134" s="248"/>
      <c r="DQ134" s="248"/>
      <c r="DR134" s="248"/>
      <c r="DS134" s="248"/>
      <c r="DT134" s="248"/>
      <c r="DU134" s="248"/>
      <c r="DV134" s="248"/>
      <c r="DW134" s="248" t="s">
        <v>116</v>
      </c>
      <c r="DX134" s="248"/>
      <c r="DY134" s="248"/>
      <c r="DZ134" s="248"/>
      <c r="EA134" s="248"/>
      <c r="EB134" s="248"/>
      <c r="EC134" s="248"/>
      <c r="ED134" s="248"/>
      <c r="EE134" s="248"/>
      <c r="EF134" s="248"/>
      <c r="EG134" s="248"/>
      <c r="EH134" s="248"/>
    </row>
    <row r="135" spans="1:138" s="23" customFormat="1" ht="15.75">
      <c r="A135" s="247">
        <v>1</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30" t="s">
        <v>344</v>
      </c>
      <c r="AD136" s="230"/>
      <c r="AE136" s="230"/>
      <c r="AF136" s="230"/>
      <c r="AG136" s="230"/>
      <c r="AH136" s="230"/>
      <c r="AI136" s="230"/>
      <c r="AJ136" s="230"/>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347</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0" t="s">
        <v>348</v>
      </c>
      <c r="AD139" s="230"/>
      <c r="AE139" s="230"/>
      <c r="AF139" s="230"/>
      <c r="AG139" s="230"/>
      <c r="AH139" s="230"/>
      <c r="AI139" s="230"/>
      <c r="AJ139" s="230"/>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9" t="s">
        <v>265</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8" t="s">
        <v>114</v>
      </c>
      <c r="AL145" s="248"/>
      <c r="AM145" s="248"/>
      <c r="AN145" s="248"/>
      <c r="AO145" s="248"/>
      <c r="AP145" s="248"/>
      <c r="AQ145" s="248"/>
      <c r="AR145" s="248"/>
      <c r="AS145" s="248"/>
      <c r="AT145" s="248"/>
      <c r="AU145" s="248" t="s">
        <v>115</v>
      </c>
      <c r="AV145" s="248"/>
      <c r="AW145" s="248"/>
      <c r="AX145" s="248"/>
      <c r="AY145" s="248"/>
      <c r="AZ145" s="248"/>
      <c r="BA145" s="248"/>
      <c r="BB145" s="248"/>
      <c r="BC145" s="248"/>
      <c r="BD145" s="248"/>
      <c r="BE145" s="248" t="s">
        <v>116</v>
      </c>
      <c r="BF145" s="248"/>
      <c r="BG145" s="248"/>
      <c r="BH145" s="248"/>
      <c r="BI145" s="248"/>
      <c r="BJ145" s="248"/>
      <c r="BK145" s="248"/>
      <c r="BL145" s="248"/>
      <c r="BM145" s="248"/>
      <c r="BN145" s="248"/>
      <c r="BO145" s="248" t="s">
        <v>114</v>
      </c>
      <c r="BP145" s="248"/>
      <c r="BQ145" s="248"/>
      <c r="BR145" s="248"/>
      <c r="BS145" s="248"/>
      <c r="BT145" s="248"/>
      <c r="BU145" s="248"/>
      <c r="BV145" s="248"/>
      <c r="BW145" s="248"/>
      <c r="BX145" s="248"/>
      <c r="BY145" s="248"/>
      <c r="BZ145" s="248"/>
      <c r="CA145" s="248" t="s">
        <v>115</v>
      </c>
      <c r="CB145" s="248"/>
      <c r="CC145" s="248"/>
      <c r="CD145" s="248"/>
      <c r="CE145" s="248"/>
      <c r="CF145" s="248"/>
      <c r="CG145" s="248"/>
      <c r="CH145" s="248"/>
      <c r="CI145" s="248"/>
      <c r="CJ145" s="248"/>
      <c r="CK145" s="248"/>
      <c r="CL145" s="248"/>
      <c r="CM145" s="248" t="s">
        <v>116</v>
      </c>
      <c r="CN145" s="248"/>
      <c r="CO145" s="248"/>
      <c r="CP145" s="248"/>
      <c r="CQ145" s="248"/>
      <c r="CR145" s="248"/>
      <c r="CS145" s="248"/>
      <c r="CT145" s="248"/>
      <c r="CU145" s="248"/>
      <c r="CV145" s="248"/>
      <c r="CW145" s="248"/>
      <c r="CX145" s="248"/>
      <c r="CY145" s="248" t="s">
        <v>114</v>
      </c>
      <c r="CZ145" s="248"/>
      <c r="DA145" s="248"/>
      <c r="DB145" s="248"/>
      <c r="DC145" s="248"/>
      <c r="DD145" s="248"/>
      <c r="DE145" s="248"/>
      <c r="DF145" s="248"/>
      <c r="DG145" s="248"/>
      <c r="DH145" s="248"/>
      <c r="DI145" s="248"/>
      <c r="DJ145" s="248"/>
      <c r="DK145" s="248" t="s">
        <v>115</v>
      </c>
      <c r="DL145" s="248"/>
      <c r="DM145" s="248"/>
      <c r="DN145" s="248"/>
      <c r="DO145" s="248"/>
      <c r="DP145" s="248"/>
      <c r="DQ145" s="248"/>
      <c r="DR145" s="248"/>
      <c r="DS145" s="248"/>
      <c r="DT145" s="248"/>
      <c r="DU145" s="248"/>
      <c r="DV145" s="248"/>
      <c r="DW145" s="248" t="s">
        <v>116</v>
      </c>
      <c r="DX145" s="248"/>
      <c r="DY145" s="248"/>
      <c r="DZ145" s="248"/>
      <c r="EA145" s="248"/>
      <c r="EB145" s="248"/>
      <c r="EC145" s="248"/>
      <c r="ED145" s="248"/>
      <c r="EE145" s="248"/>
      <c r="EF145" s="248"/>
      <c r="EG145" s="248"/>
      <c r="EH145" s="248"/>
    </row>
    <row r="146" spans="1:138" s="23" customFormat="1" ht="15.75">
      <c r="A146" s="247">
        <v>1</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30" t="s">
        <v>344</v>
      </c>
      <c r="AD147" s="230"/>
      <c r="AE147" s="230"/>
      <c r="AF147" s="230"/>
      <c r="AG147" s="230"/>
      <c r="AH147" s="230"/>
      <c r="AI147" s="230"/>
      <c r="AJ147" s="230"/>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347</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t="s">
        <v>344</v>
      </c>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v>6252.99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6252.99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f>CD186+CD188+CD189+CD190+CD191+CD192+CD193+CD194+CD195+CD196</f>
        <v>6114579.14</v>
      </c>
      <c r="CE185" s="237"/>
      <c r="CF185" s="237"/>
      <c r="CG185" s="237"/>
      <c r="CH185" s="237"/>
      <c r="CI185" s="237"/>
      <c r="CJ185" s="237"/>
      <c r="CK185" s="237"/>
      <c r="CL185" s="237"/>
      <c r="CM185" s="237"/>
      <c r="CN185" s="237"/>
      <c r="CO185" s="237"/>
      <c r="CP185" s="237"/>
      <c r="CQ185" s="237"/>
      <c r="CR185" s="237"/>
      <c r="CS185" s="237"/>
      <c r="CT185" s="237"/>
      <c r="CU185" s="237"/>
      <c r="CV185" s="237"/>
      <c r="CW185" s="237">
        <f>CW186+CW188+CW189+CW190+CW191+CW192+CW193+CW194+CW195+CW196</f>
        <v>6117184.83</v>
      </c>
      <c r="CX185" s="237"/>
      <c r="CY185" s="237"/>
      <c r="CZ185" s="237"/>
      <c r="DA185" s="237"/>
      <c r="DB185" s="237"/>
      <c r="DC185" s="237"/>
      <c r="DD185" s="237"/>
      <c r="DE185" s="237"/>
      <c r="DF185" s="237"/>
      <c r="DG185" s="237"/>
      <c r="DH185" s="237"/>
      <c r="DI185" s="237"/>
      <c r="DJ185" s="237"/>
      <c r="DK185" s="237"/>
      <c r="DL185" s="237"/>
      <c r="DM185" s="237"/>
      <c r="DN185" s="237"/>
      <c r="DO185" s="237"/>
      <c r="DP185" s="237">
        <f>DP186+DP188+DP189+DP190+DP191+DP192+DP193+DP194+DP195+DP196</f>
        <v>6117184.83</v>
      </c>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f>'1 раздел'!E78</f>
        <v>121711.72</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f>'1 раздел'!E82-958506</f>
        <v>157600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f>'1 раздел'!E85</f>
        <v>216939.37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f>'1 раздел'!E86-425.91</f>
        <v>65675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2172127.29-33896.37+541.58-6252.99-3338</f>
        <v>2129181.51</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f>CD183-CD184+CD185+CD197+CD198</f>
        <v>6114579.14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f>
        <v>121711.72</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121711.72</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c r="EI227" s="102"/>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t="s">
        <v>412</v>
      </c>
      <c r="AD231" s="230"/>
      <c r="AE231" s="230"/>
      <c r="AF231" s="230"/>
      <c r="AG231" s="230"/>
      <c r="AH231" s="230"/>
      <c r="AI231" s="230"/>
      <c r="AJ231" s="230"/>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30" t="s">
        <v>423</v>
      </c>
      <c r="AD232" s="230"/>
      <c r="AE232" s="230"/>
      <c r="AF232" s="230"/>
      <c r="AG232" s="230"/>
      <c r="AH232" s="230"/>
      <c r="AI232" s="230"/>
      <c r="AJ232" s="230"/>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30" t="s">
        <v>428</v>
      </c>
      <c r="AD233" s="230"/>
      <c r="AE233" s="230"/>
      <c r="AF233" s="230"/>
      <c r="AG233" s="230"/>
      <c r="AH233" s="230"/>
      <c r="AI233" s="230"/>
      <c r="AJ233" s="230"/>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0" t="s">
        <v>348</v>
      </c>
      <c r="AD234" s="230"/>
      <c r="AE234" s="230"/>
      <c r="AF234" s="230"/>
      <c r="AG234" s="230"/>
      <c r="AH234" s="230"/>
      <c r="AI234" s="230"/>
      <c r="AJ234" s="230"/>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8" t="s">
        <v>114</v>
      </c>
      <c r="AI240" s="248"/>
      <c r="AJ240" s="248"/>
      <c r="AK240" s="248"/>
      <c r="AL240" s="248"/>
      <c r="AM240" s="248"/>
      <c r="AN240" s="248"/>
      <c r="AO240" s="248"/>
      <c r="AP240" s="248"/>
      <c r="AQ240" s="248" t="s">
        <v>115</v>
      </c>
      <c r="AR240" s="248"/>
      <c r="AS240" s="248"/>
      <c r="AT240" s="248"/>
      <c r="AU240" s="248"/>
      <c r="AV240" s="248"/>
      <c r="AW240" s="248"/>
      <c r="AX240" s="248"/>
      <c r="AY240" s="248"/>
      <c r="AZ240" s="248" t="s">
        <v>116</v>
      </c>
      <c r="BA240" s="248"/>
      <c r="BB240" s="248"/>
      <c r="BC240" s="248"/>
      <c r="BD240" s="248"/>
      <c r="BE240" s="248"/>
      <c r="BF240" s="248"/>
      <c r="BG240" s="248"/>
      <c r="BH240" s="248"/>
      <c r="BI240" s="248" t="s">
        <v>114</v>
      </c>
      <c r="BJ240" s="248"/>
      <c r="BK240" s="248"/>
      <c r="BL240" s="248"/>
      <c r="BM240" s="248"/>
      <c r="BN240" s="248"/>
      <c r="BO240" s="248"/>
      <c r="BP240" s="248"/>
      <c r="BQ240" s="248" t="s">
        <v>115</v>
      </c>
      <c r="BR240" s="248"/>
      <c r="BS240" s="248"/>
      <c r="BT240" s="248"/>
      <c r="BU240" s="248"/>
      <c r="BV240" s="248"/>
      <c r="BW240" s="248"/>
      <c r="BX240" s="248"/>
      <c r="BY240" s="248" t="s">
        <v>116</v>
      </c>
      <c r="BZ240" s="248"/>
      <c r="CA240" s="248"/>
      <c r="CB240" s="248"/>
      <c r="CC240" s="248"/>
      <c r="CD240" s="248"/>
      <c r="CE240" s="248"/>
      <c r="CF240" s="248"/>
      <c r="CG240" s="248" t="s">
        <v>114</v>
      </c>
      <c r="CH240" s="248"/>
      <c r="CI240" s="248"/>
      <c r="CJ240" s="248"/>
      <c r="CK240" s="248"/>
      <c r="CL240" s="248"/>
      <c r="CM240" s="248"/>
      <c r="CN240" s="248"/>
      <c r="CO240" s="248" t="s">
        <v>115</v>
      </c>
      <c r="CP240" s="248"/>
      <c r="CQ240" s="248"/>
      <c r="CR240" s="248"/>
      <c r="CS240" s="248"/>
      <c r="CT240" s="248"/>
      <c r="CU240" s="248"/>
      <c r="CV240" s="248"/>
      <c r="CW240" s="248" t="s">
        <v>116</v>
      </c>
      <c r="CX240" s="248"/>
      <c r="CY240" s="248"/>
      <c r="CZ240" s="248"/>
      <c r="DA240" s="248"/>
      <c r="DB240" s="248"/>
      <c r="DC240" s="248"/>
      <c r="DD240" s="248"/>
      <c r="DE240" s="248" t="s">
        <v>114</v>
      </c>
      <c r="DF240" s="248"/>
      <c r="DG240" s="248"/>
      <c r="DH240" s="248"/>
      <c r="DI240" s="248"/>
      <c r="DJ240" s="248"/>
      <c r="DK240" s="248"/>
      <c r="DL240" s="248"/>
      <c r="DM240" s="248"/>
      <c r="DN240" s="248"/>
      <c r="DO240" s="248" t="s">
        <v>115</v>
      </c>
      <c r="DP240" s="248"/>
      <c r="DQ240" s="248"/>
      <c r="DR240" s="248"/>
      <c r="DS240" s="248"/>
      <c r="DT240" s="248"/>
      <c r="DU240" s="248"/>
      <c r="DV240" s="248"/>
      <c r="DW240" s="248"/>
      <c r="DX240" s="248"/>
      <c r="DY240" s="248" t="s">
        <v>116</v>
      </c>
      <c r="DZ240" s="248"/>
      <c r="EA240" s="248"/>
      <c r="EB240" s="248"/>
      <c r="EC240" s="248"/>
      <c r="ED240" s="248"/>
      <c r="EE240" s="248"/>
      <c r="EF240" s="248"/>
      <c r="EG240" s="248"/>
      <c r="EH240" s="248"/>
    </row>
    <row r="241" spans="1:138" s="23" customFormat="1" ht="15.75">
      <c r="A241" s="247">
        <v>1</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t="s">
        <v>344</v>
      </c>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0" t="s">
        <v>347</v>
      </c>
      <c r="AB243" s="230"/>
      <c r="AC243" s="230"/>
      <c r="AD243" s="230"/>
      <c r="AE243" s="230"/>
      <c r="AF243" s="230"/>
      <c r="AG243" s="230"/>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0"/>
      <c r="AB244" s="230"/>
      <c r="AC244" s="230"/>
      <c r="AD244" s="230"/>
      <c r="AE244" s="230"/>
      <c r="AF244" s="230"/>
      <c r="AG244" s="23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0" t="s">
        <v>348</v>
      </c>
      <c r="AB245" s="230"/>
      <c r="AC245" s="230"/>
      <c r="AD245" s="230"/>
      <c r="AE245" s="230"/>
      <c r="AF245" s="230"/>
      <c r="AG245" s="230"/>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8" t="s">
        <v>114</v>
      </c>
      <c r="AL251" s="248"/>
      <c r="AM251" s="248"/>
      <c r="AN251" s="248"/>
      <c r="AO251" s="248"/>
      <c r="AP251" s="248"/>
      <c r="AQ251" s="248"/>
      <c r="AR251" s="248"/>
      <c r="AS251" s="248"/>
      <c r="AT251" s="248"/>
      <c r="AU251" s="248" t="s">
        <v>115</v>
      </c>
      <c r="AV251" s="248"/>
      <c r="AW251" s="248"/>
      <c r="AX251" s="248"/>
      <c r="AY251" s="248"/>
      <c r="AZ251" s="248"/>
      <c r="BA251" s="248"/>
      <c r="BB251" s="248"/>
      <c r="BC251" s="248"/>
      <c r="BD251" s="248"/>
      <c r="BE251" s="248" t="s">
        <v>116</v>
      </c>
      <c r="BF251" s="248"/>
      <c r="BG251" s="248"/>
      <c r="BH251" s="248"/>
      <c r="BI251" s="248"/>
      <c r="BJ251" s="248"/>
      <c r="BK251" s="248"/>
      <c r="BL251" s="248"/>
      <c r="BM251" s="248"/>
      <c r="BN251" s="248"/>
      <c r="BO251" s="248" t="s">
        <v>114</v>
      </c>
      <c r="BP251" s="248"/>
      <c r="BQ251" s="248"/>
      <c r="BR251" s="248"/>
      <c r="BS251" s="248"/>
      <c r="BT251" s="248"/>
      <c r="BU251" s="248"/>
      <c r="BV251" s="248"/>
      <c r="BW251" s="248"/>
      <c r="BX251" s="248"/>
      <c r="BY251" s="248"/>
      <c r="BZ251" s="248"/>
      <c r="CA251" s="248" t="s">
        <v>115</v>
      </c>
      <c r="CB251" s="248"/>
      <c r="CC251" s="248"/>
      <c r="CD251" s="248"/>
      <c r="CE251" s="248"/>
      <c r="CF251" s="248"/>
      <c r="CG251" s="248"/>
      <c r="CH251" s="248"/>
      <c r="CI251" s="248"/>
      <c r="CJ251" s="248"/>
      <c r="CK251" s="248"/>
      <c r="CL251" s="248"/>
      <c r="CM251" s="248" t="s">
        <v>116</v>
      </c>
      <c r="CN251" s="248"/>
      <c r="CO251" s="248"/>
      <c r="CP251" s="248"/>
      <c r="CQ251" s="248"/>
      <c r="CR251" s="248"/>
      <c r="CS251" s="248"/>
      <c r="CT251" s="248"/>
      <c r="CU251" s="248"/>
      <c r="CV251" s="248"/>
      <c r="CW251" s="248"/>
      <c r="CX251" s="248"/>
      <c r="CY251" s="248" t="s">
        <v>114</v>
      </c>
      <c r="CZ251" s="248"/>
      <c r="DA251" s="248"/>
      <c r="DB251" s="248"/>
      <c r="DC251" s="248"/>
      <c r="DD251" s="248"/>
      <c r="DE251" s="248"/>
      <c r="DF251" s="248"/>
      <c r="DG251" s="248"/>
      <c r="DH251" s="248"/>
      <c r="DI251" s="248"/>
      <c r="DJ251" s="248"/>
      <c r="DK251" s="248" t="s">
        <v>115</v>
      </c>
      <c r="DL251" s="248"/>
      <c r="DM251" s="248"/>
      <c r="DN251" s="248"/>
      <c r="DO251" s="248"/>
      <c r="DP251" s="248"/>
      <c r="DQ251" s="248"/>
      <c r="DR251" s="248"/>
      <c r="DS251" s="248"/>
      <c r="DT251" s="248"/>
      <c r="DU251" s="248"/>
      <c r="DV251" s="248"/>
      <c r="DW251" s="248" t="s">
        <v>116</v>
      </c>
      <c r="DX251" s="248"/>
      <c r="DY251" s="248"/>
      <c r="DZ251" s="248"/>
      <c r="EA251" s="248"/>
      <c r="EB251" s="248"/>
      <c r="EC251" s="248"/>
      <c r="ED251" s="248"/>
      <c r="EE251" s="248"/>
      <c r="EF251" s="248"/>
      <c r="EG251" s="248"/>
      <c r="EH251" s="248"/>
    </row>
    <row r="252" spans="1:138" s="23" customFormat="1" ht="15.75">
      <c r="A252" s="247">
        <v>1</v>
      </c>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t="s">
        <v>344</v>
      </c>
      <c r="AD253" s="230"/>
      <c r="AE253" s="230"/>
      <c r="AF253" s="230"/>
      <c r="AG253" s="230"/>
      <c r="AH253" s="230"/>
      <c r="AI253" s="230"/>
      <c r="AJ253" s="230"/>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30" t="s">
        <v>347</v>
      </c>
      <c r="AD254" s="230"/>
      <c r="AE254" s="230"/>
      <c r="AF254" s="230"/>
      <c r="AG254" s="230"/>
      <c r="AH254" s="230"/>
      <c r="AI254" s="230"/>
      <c r="AJ254" s="230"/>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30" t="s">
        <v>412</v>
      </c>
      <c r="AD255" s="230"/>
      <c r="AE255" s="230"/>
      <c r="AF255" s="230"/>
      <c r="AG255" s="230"/>
      <c r="AH255" s="230"/>
      <c r="AI255" s="230"/>
      <c r="AJ255" s="230"/>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30" t="s">
        <v>423</v>
      </c>
      <c r="AD256" s="230"/>
      <c r="AE256" s="230"/>
      <c r="AF256" s="230"/>
      <c r="AG256" s="230"/>
      <c r="AH256" s="230"/>
      <c r="AI256" s="230"/>
      <c r="AJ256" s="230"/>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30" t="s">
        <v>412</v>
      </c>
      <c r="AD257" s="230"/>
      <c r="AE257" s="230"/>
      <c r="AF257" s="230"/>
      <c r="AG257" s="230"/>
      <c r="AH257" s="230"/>
      <c r="AI257" s="230"/>
      <c r="AJ257" s="230"/>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30" t="s">
        <v>412</v>
      </c>
      <c r="AD258" s="230"/>
      <c r="AE258" s="230"/>
      <c r="AF258" s="230"/>
      <c r="AG258" s="230"/>
      <c r="AH258" s="230"/>
      <c r="AI258" s="230"/>
      <c r="AJ258" s="230"/>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30" t="s">
        <v>412</v>
      </c>
      <c r="AD259" s="230"/>
      <c r="AE259" s="230"/>
      <c r="AF259" s="230"/>
      <c r="AG259" s="230"/>
      <c r="AH259" s="230"/>
      <c r="AI259" s="230"/>
      <c r="AJ259" s="230"/>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0" t="s">
        <v>348</v>
      </c>
      <c r="AD260" s="230"/>
      <c r="AE260" s="230"/>
      <c r="AF260" s="230"/>
      <c r="AG260" s="230"/>
      <c r="AH260" s="230"/>
      <c r="AI260" s="230"/>
      <c r="AJ260" s="230"/>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8" t="s">
        <v>114</v>
      </c>
      <c r="AL266" s="248"/>
      <c r="AM266" s="248"/>
      <c r="AN266" s="248"/>
      <c r="AO266" s="248"/>
      <c r="AP266" s="248"/>
      <c r="AQ266" s="248"/>
      <c r="AR266" s="248"/>
      <c r="AS266" s="248"/>
      <c r="AT266" s="248"/>
      <c r="AU266" s="248" t="s">
        <v>115</v>
      </c>
      <c r="AV266" s="248"/>
      <c r="AW266" s="248"/>
      <c r="AX266" s="248"/>
      <c r="AY266" s="248"/>
      <c r="AZ266" s="248"/>
      <c r="BA266" s="248"/>
      <c r="BB266" s="248"/>
      <c r="BC266" s="248"/>
      <c r="BD266" s="248"/>
      <c r="BE266" s="248" t="s">
        <v>116</v>
      </c>
      <c r="BF266" s="248"/>
      <c r="BG266" s="248"/>
      <c r="BH266" s="248"/>
      <c r="BI266" s="248"/>
      <c r="BJ266" s="248"/>
      <c r="BK266" s="248"/>
      <c r="BL266" s="248"/>
      <c r="BM266" s="248"/>
      <c r="BN266" s="248"/>
      <c r="BO266" s="248" t="s">
        <v>114</v>
      </c>
      <c r="BP266" s="248"/>
      <c r="BQ266" s="248"/>
      <c r="BR266" s="248"/>
      <c r="BS266" s="248"/>
      <c r="BT266" s="248"/>
      <c r="BU266" s="248"/>
      <c r="BV266" s="248"/>
      <c r="BW266" s="248"/>
      <c r="BX266" s="248"/>
      <c r="BY266" s="248"/>
      <c r="BZ266" s="248"/>
      <c r="CA266" s="248" t="s">
        <v>115</v>
      </c>
      <c r="CB266" s="248"/>
      <c r="CC266" s="248"/>
      <c r="CD266" s="248"/>
      <c r="CE266" s="248"/>
      <c r="CF266" s="248"/>
      <c r="CG266" s="248"/>
      <c r="CH266" s="248"/>
      <c r="CI266" s="248"/>
      <c r="CJ266" s="248"/>
      <c r="CK266" s="248"/>
      <c r="CL266" s="248"/>
      <c r="CM266" s="248" t="s">
        <v>116</v>
      </c>
      <c r="CN266" s="248"/>
      <c r="CO266" s="248"/>
      <c r="CP266" s="248"/>
      <c r="CQ266" s="248"/>
      <c r="CR266" s="248"/>
      <c r="CS266" s="248"/>
      <c r="CT266" s="248"/>
      <c r="CU266" s="248"/>
      <c r="CV266" s="248"/>
      <c r="CW266" s="248"/>
      <c r="CX266" s="248"/>
      <c r="CY266" s="248" t="s">
        <v>114</v>
      </c>
      <c r="CZ266" s="248"/>
      <c r="DA266" s="248"/>
      <c r="DB266" s="248"/>
      <c r="DC266" s="248"/>
      <c r="DD266" s="248"/>
      <c r="DE266" s="248"/>
      <c r="DF266" s="248"/>
      <c r="DG266" s="248"/>
      <c r="DH266" s="248"/>
      <c r="DI266" s="248"/>
      <c r="DJ266" s="248"/>
      <c r="DK266" s="248" t="s">
        <v>115</v>
      </c>
      <c r="DL266" s="248"/>
      <c r="DM266" s="248"/>
      <c r="DN266" s="248"/>
      <c r="DO266" s="248"/>
      <c r="DP266" s="248"/>
      <c r="DQ266" s="248"/>
      <c r="DR266" s="248"/>
      <c r="DS266" s="248"/>
      <c r="DT266" s="248"/>
      <c r="DU266" s="248"/>
      <c r="DV266" s="248"/>
      <c r="DW266" s="248" t="s">
        <v>116</v>
      </c>
      <c r="DX266" s="248"/>
      <c r="DY266" s="248"/>
      <c r="DZ266" s="248"/>
      <c r="EA266" s="248"/>
      <c r="EB266" s="248"/>
      <c r="EC266" s="248"/>
      <c r="ED266" s="248"/>
      <c r="EE266" s="248"/>
      <c r="EF266" s="248"/>
      <c r="EG266" s="248"/>
      <c r="EH266" s="248"/>
    </row>
    <row r="267" spans="1:138" s="23" customFormat="1" ht="15.75">
      <c r="A267" s="247">
        <v>1</v>
      </c>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30" t="s">
        <v>344</v>
      </c>
      <c r="AD268" s="230"/>
      <c r="AE268" s="230"/>
      <c r="AF268" s="230"/>
      <c r="AG268" s="230"/>
      <c r="AH268" s="230"/>
      <c r="AI268" s="230"/>
      <c r="AJ268" s="230"/>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30" t="s">
        <v>347</v>
      </c>
      <c r="AD269" s="230"/>
      <c r="AE269" s="230"/>
      <c r="AF269" s="230"/>
      <c r="AG269" s="230"/>
      <c r="AH269" s="230"/>
      <c r="AI269" s="230"/>
      <c r="AJ269" s="230"/>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30"/>
      <c r="AD270" s="230"/>
      <c r="AE270" s="230"/>
      <c r="AF270" s="230"/>
      <c r="AG270" s="230"/>
      <c r="AH270" s="230"/>
      <c r="AI270" s="230"/>
      <c r="AJ270" s="230"/>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0" t="s">
        <v>348</v>
      </c>
      <c r="AD271" s="230"/>
      <c r="AE271" s="230"/>
      <c r="AF271" s="230"/>
      <c r="AG271" s="230"/>
      <c r="AH271" s="230"/>
      <c r="AI271" s="230"/>
      <c r="AJ271" s="230"/>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9" t="s">
        <v>299</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c r="CG273" s="249"/>
      <c r="CH273" s="249"/>
      <c r="CI273" s="249"/>
      <c r="CJ273" s="249"/>
      <c r="CK273" s="249"/>
      <c r="CL273" s="249"/>
      <c r="CM273" s="249"/>
      <c r="CN273" s="249"/>
      <c r="CO273" s="249"/>
      <c r="CP273" s="249"/>
      <c r="CQ273" s="249"/>
      <c r="CR273" s="249"/>
      <c r="CS273" s="249"/>
      <c r="CT273" s="249"/>
      <c r="CU273" s="249"/>
      <c r="CV273" s="249"/>
      <c r="CW273" s="249"/>
      <c r="CX273" s="249"/>
      <c r="CY273" s="249"/>
      <c r="CZ273" s="249"/>
      <c r="DA273" s="249"/>
      <c r="DB273" s="249"/>
      <c r="DC273" s="249"/>
      <c r="DD273" s="249"/>
      <c r="DE273" s="249"/>
      <c r="DF273" s="249"/>
      <c r="DG273" s="249"/>
      <c r="DH273" s="249"/>
      <c r="DI273" s="249"/>
      <c r="DJ273" s="249"/>
      <c r="DK273" s="249"/>
      <c r="DL273" s="249"/>
      <c r="DM273" s="249"/>
      <c r="DN273" s="249"/>
      <c r="DO273" s="249"/>
      <c r="DP273" s="249"/>
      <c r="DQ273" s="249"/>
      <c r="DR273" s="249"/>
      <c r="DS273" s="249"/>
      <c r="DT273" s="249"/>
      <c r="DU273" s="249"/>
      <c r="DV273" s="249"/>
      <c r="DW273" s="249"/>
      <c r="DX273" s="249"/>
      <c r="DY273" s="249"/>
      <c r="DZ273" s="249"/>
      <c r="EA273" s="249"/>
      <c r="EB273" s="249"/>
      <c r="EC273" s="249"/>
      <c r="ED273" s="249"/>
      <c r="EE273" s="249"/>
      <c r="EF273" s="249"/>
      <c r="EG273" s="249"/>
      <c r="EH273" s="249"/>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8" t="s">
        <v>114</v>
      </c>
      <c r="AL277" s="248"/>
      <c r="AM277" s="248"/>
      <c r="AN277" s="248"/>
      <c r="AO277" s="248"/>
      <c r="AP277" s="248"/>
      <c r="AQ277" s="248"/>
      <c r="AR277" s="248"/>
      <c r="AS277" s="248"/>
      <c r="AT277" s="248"/>
      <c r="AU277" s="248" t="s">
        <v>115</v>
      </c>
      <c r="AV277" s="248"/>
      <c r="AW277" s="248"/>
      <c r="AX277" s="248"/>
      <c r="AY277" s="248"/>
      <c r="AZ277" s="248"/>
      <c r="BA277" s="248"/>
      <c r="BB277" s="248"/>
      <c r="BC277" s="248"/>
      <c r="BD277" s="248"/>
      <c r="BE277" s="248" t="s">
        <v>116</v>
      </c>
      <c r="BF277" s="248"/>
      <c r="BG277" s="248"/>
      <c r="BH277" s="248"/>
      <c r="BI277" s="248"/>
      <c r="BJ277" s="248"/>
      <c r="BK277" s="248"/>
      <c r="BL277" s="248"/>
      <c r="BM277" s="248"/>
      <c r="BN277" s="248"/>
      <c r="BO277" s="248" t="s">
        <v>114</v>
      </c>
      <c r="BP277" s="248"/>
      <c r="BQ277" s="248"/>
      <c r="BR277" s="248"/>
      <c r="BS277" s="248"/>
      <c r="BT277" s="248"/>
      <c r="BU277" s="248"/>
      <c r="BV277" s="248"/>
      <c r="BW277" s="248"/>
      <c r="BX277" s="248"/>
      <c r="BY277" s="248"/>
      <c r="BZ277" s="248"/>
      <c r="CA277" s="248" t="s">
        <v>115</v>
      </c>
      <c r="CB277" s="248"/>
      <c r="CC277" s="248"/>
      <c r="CD277" s="248"/>
      <c r="CE277" s="248"/>
      <c r="CF277" s="248"/>
      <c r="CG277" s="248"/>
      <c r="CH277" s="248"/>
      <c r="CI277" s="248"/>
      <c r="CJ277" s="248"/>
      <c r="CK277" s="248"/>
      <c r="CL277" s="248"/>
      <c r="CM277" s="248" t="s">
        <v>116</v>
      </c>
      <c r="CN277" s="248"/>
      <c r="CO277" s="248"/>
      <c r="CP277" s="248"/>
      <c r="CQ277" s="248"/>
      <c r="CR277" s="248"/>
      <c r="CS277" s="248"/>
      <c r="CT277" s="248"/>
      <c r="CU277" s="248"/>
      <c r="CV277" s="248"/>
      <c r="CW277" s="248"/>
      <c r="CX277" s="248"/>
      <c r="CY277" s="248" t="s">
        <v>114</v>
      </c>
      <c r="CZ277" s="248"/>
      <c r="DA277" s="248"/>
      <c r="DB277" s="248"/>
      <c r="DC277" s="248"/>
      <c r="DD277" s="248"/>
      <c r="DE277" s="248"/>
      <c r="DF277" s="248"/>
      <c r="DG277" s="248"/>
      <c r="DH277" s="248"/>
      <c r="DI277" s="248"/>
      <c r="DJ277" s="248"/>
      <c r="DK277" s="248" t="s">
        <v>115</v>
      </c>
      <c r="DL277" s="248"/>
      <c r="DM277" s="248"/>
      <c r="DN277" s="248"/>
      <c r="DO277" s="248"/>
      <c r="DP277" s="248"/>
      <c r="DQ277" s="248"/>
      <c r="DR277" s="248"/>
      <c r="DS277" s="248"/>
      <c r="DT277" s="248"/>
      <c r="DU277" s="248"/>
      <c r="DV277" s="248"/>
      <c r="DW277" s="248" t="s">
        <v>116</v>
      </c>
      <c r="DX277" s="248"/>
      <c r="DY277" s="248"/>
      <c r="DZ277" s="248"/>
      <c r="EA277" s="248"/>
      <c r="EB277" s="248"/>
      <c r="EC277" s="248"/>
      <c r="ED277" s="248"/>
      <c r="EE277" s="248"/>
      <c r="EF277" s="248"/>
      <c r="EG277" s="248"/>
      <c r="EH277" s="248"/>
    </row>
    <row r="278" spans="1:138" s="23" customFormat="1" ht="15.75">
      <c r="A278" s="247">
        <v>1</v>
      </c>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30" t="s">
        <v>344</v>
      </c>
      <c r="AD279" s="230"/>
      <c r="AE279" s="230"/>
      <c r="AF279" s="230"/>
      <c r="AG279" s="230"/>
      <c r="AH279" s="230"/>
      <c r="AI279" s="230"/>
      <c r="AJ279" s="230"/>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0" t="s">
        <v>348</v>
      </c>
      <c r="AD280" s="230"/>
      <c r="AE280" s="230"/>
      <c r="AF280" s="230"/>
      <c r="AG280" s="230"/>
      <c r="AH280" s="230"/>
      <c r="AI280" s="230"/>
      <c r="AJ280" s="230"/>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9" t="s">
        <v>301</v>
      </c>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c r="BM282" s="249"/>
      <c r="BN282" s="249"/>
      <c r="BO282" s="249"/>
      <c r="BP282" s="249"/>
      <c r="BQ282" s="249"/>
      <c r="BR282" s="249"/>
      <c r="BS282" s="249"/>
      <c r="BT282" s="249"/>
      <c r="BU282" s="249"/>
      <c r="BV282" s="249"/>
      <c r="BW282" s="249"/>
      <c r="BX282" s="249"/>
      <c r="BY282" s="249"/>
      <c r="BZ282" s="249"/>
      <c r="CA282" s="249"/>
      <c r="CB282" s="249"/>
      <c r="CC282" s="249"/>
      <c r="CD282" s="249"/>
      <c r="CE282" s="249"/>
      <c r="CF282" s="249"/>
      <c r="CG282" s="249"/>
      <c r="CH282" s="249"/>
      <c r="CI282" s="249"/>
      <c r="CJ282" s="249"/>
      <c r="CK282" s="249"/>
      <c r="CL282" s="249"/>
      <c r="CM282" s="249"/>
      <c r="CN282" s="249"/>
      <c r="CO282" s="249"/>
      <c r="CP282" s="249"/>
      <c r="CQ282" s="249"/>
      <c r="CR282" s="249"/>
      <c r="CS282" s="249"/>
      <c r="CT282" s="249"/>
      <c r="CU282" s="249"/>
      <c r="CV282" s="249"/>
      <c r="CW282" s="249"/>
      <c r="CX282" s="249"/>
      <c r="CY282" s="249"/>
      <c r="CZ282" s="249"/>
      <c r="DA282" s="249"/>
      <c r="DB282" s="249"/>
      <c r="DC282" s="249"/>
      <c r="DD282" s="249"/>
      <c r="DE282" s="249"/>
      <c r="DF282" s="249"/>
      <c r="DG282" s="249"/>
      <c r="DH282" s="249"/>
      <c r="DI282" s="249"/>
      <c r="DJ282" s="249"/>
      <c r="DK282" s="249"/>
      <c r="DL282" s="249"/>
      <c r="DM282" s="249"/>
      <c r="DN282" s="249"/>
      <c r="DO282" s="249"/>
      <c r="DP282" s="249"/>
      <c r="DQ282" s="249"/>
      <c r="DR282" s="249"/>
      <c r="DS282" s="249"/>
      <c r="DT282" s="249"/>
      <c r="DU282" s="249"/>
      <c r="DV282" s="249"/>
      <c r="DW282" s="249"/>
      <c r="DX282" s="249"/>
      <c r="DY282" s="249"/>
      <c r="DZ282" s="249"/>
      <c r="EA282" s="249"/>
      <c r="EB282" s="249"/>
      <c r="EC282" s="249"/>
      <c r="ED282" s="249"/>
      <c r="EE282" s="249"/>
      <c r="EF282" s="249"/>
      <c r="EG282" s="249"/>
      <c r="EH282" s="249"/>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7">
        <v>1</v>
      </c>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309">
        <v>2</v>
      </c>
      <c r="AV287" s="309"/>
      <c r="AW287" s="309"/>
      <c r="AX287" s="309"/>
      <c r="AY287" s="309"/>
      <c r="AZ287" s="309"/>
      <c r="BA287" s="309"/>
      <c r="BB287" s="309"/>
      <c r="BC287" s="248">
        <v>3</v>
      </c>
      <c r="BD287" s="248"/>
      <c r="BE287" s="248"/>
      <c r="BF287" s="248"/>
      <c r="BG287" s="248"/>
      <c r="BH287" s="248"/>
      <c r="BI287" s="248"/>
      <c r="BJ287" s="248"/>
      <c r="BK287" s="248"/>
      <c r="BL287" s="248"/>
      <c r="BM287" s="248"/>
      <c r="BN287" s="248"/>
      <c r="BO287" s="248"/>
      <c r="BP287" s="248"/>
      <c r="BQ287" s="248">
        <v>4</v>
      </c>
      <c r="BR287" s="248"/>
      <c r="BS287" s="248"/>
      <c r="BT287" s="248"/>
      <c r="BU287" s="248"/>
      <c r="BV287" s="248"/>
      <c r="BW287" s="248"/>
      <c r="BX287" s="248"/>
      <c r="BY287" s="248"/>
      <c r="BZ287" s="248"/>
      <c r="CA287" s="248"/>
      <c r="CB287" s="248"/>
      <c r="CC287" s="248"/>
      <c r="CD287" s="248"/>
      <c r="CE287" s="248">
        <v>5</v>
      </c>
      <c r="CF287" s="248"/>
      <c r="CG287" s="248"/>
      <c r="CH287" s="248"/>
      <c r="CI287" s="248"/>
      <c r="CJ287" s="248"/>
      <c r="CK287" s="248"/>
      <c r="CL287" s="248"/>
      <c r="CM287" s="248"/>
      <c r="CN287" s="248"/>
      <c r="CO287" s="248"/>
      <c r="CP287" s="248"/>
      <c r="CQ287" s="248"/>
      <c r="CR287" s="248"/>
      <c r="CS287" s="248">
        <v>6</v>
      </c>
      <c r="CT287" s="248"/>
      <c r="CU287" s="248"/>
      <c r="CV287" s="248"/>
      <c r="CW287" s="248"/>
      <c r="CX287" s="248"/>
      <c r="CY287" s="248"/>
      <c r="CZ287" s="248"/>
      <c r="DA287" s="248"/>
      <c r="DB287" s="248"/>
      <c r="DC287" s="248"/>
      <c r="DD287" s="248"/>
      <c r="DE287" s="248"/>
      <c r="DF287" s="248"/>
      <c r="DG287" s="248">
        <v>7</v>
      </c>
      <c r="DH287" s="248"/>
      <c r="DI287" s="248"/>
      <c r="DJ287" s="248"/>
      <c r="DK287" s="248"/>
      <c r="DL287" s="248"/>
      <c r="DM287" s="248"/>
      <c r="DN287" s="248"/>
      <c r="DO287" s="248"/>
      <c r="DP287" s="248"/>
      <c r="DQ287" s="248"/>
      <c r="DR287" s="248"/>
      <c r="DS287" s="248"/>
      <c r="DT287" s="248"/>
      <c r="DU287" s="248">
        <v>8</v>
      </c>
      <c r="DV287" s="248"/>
      <c r="DW287" s="248"/>
      <c r="DX287" s="248"/>
      <c r="DY287" s="248"/>
      <c r="DZ287" s="248"/>
      <c r="EA287" s="248"/>
      <c r="EB287" s="248"/>
      <c r="EC287" s="248"/>
      <c r="ED287" s="248"/>
      <c r="EE287" s="248"/>
      <c r="EF287" s="248"/>
      <c r="EG287" s="248"/>
      <c r="EH287" s="248"/>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30" t="s">
        <v>344</v>
      </c>
      <c r="AV288" s="230"/>
      <c r="AW288" s="230"/>
      <c r="AX288" s="230"/>
      <c r="AY288" s="230"/>
      <c r="AZ288" s="230"/>
      <c r="BA288" s="230"/>
      <c r="BB288" s="230"/>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f>148855+9325+3338</f>
        <v>161518</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30" t="s">
        <v>347</v>
      </c>
      <c r="AV289" s="230"/>
      <c r="AW289" s="230"/>
      <c r="AX289" s="230"/>
      <c r="AY289" s="230"/>
      <c r="AZ289" s="230"/>
      <c r="BA289" s="230"/>
      <c r="BB289" s="230"/>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6000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30" t="s">
        <v>412</v>
      </c>
      <c r="AV290" s="230"/>
      <c r="AW290" s="230"/>
      <c r="AX290" s="230"/>
      <c r="AY290" s="230"/>
      <c r="AZ290" s="230"/>
      <c r="BA290" s="230"/>
      <c r="BB290" s="230"/>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30" t="s">
        <v>423</v>
      </c>
      <c r="AV291" s="230"/>
      <c r="AW291" s="230"/>
      <c r="AX291" s="230"/>
      <c r="AY291" s="230"/>
      <c r="AZ291" s="230"/>
      <c r="BA291" s="230"/>
      <c r="BB291" s="230"/>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6" t="s">
        <v>428</v>
      </c>
      <c r="AV292" s="227"/>
      <c r="AW292" s="227"/>
      <c r="AX292" s="227"/>
      <c r="AY292" s="227"/>
      <c r="AZ292" s="227"/>
      <c r="BA292" s="227"/>
      <c r="BB292" s="228"/>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30" t="s">
        <v>429</v>
      </c>
      <c r="AV293" s="230"/>
      <c r="AW293" s="230"/>
      <c r="AX293" s="230"/>
      <c r="AY293" s="230"/>
      <c r="AZ293" s="230"/>
      <c r="BA293" s="230"/>
      <c r="BB293" s="230"/>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30" t="s">
        <v>430</v>
      </c>
      <c r="AV294" s="230"/>
      <c r="AW294" s="230"/>
      <c r="AX294" s="230"/>
      <c r="AY294" s="230"/>
      <c r="AZ294" s="230"/>
      <c r="BA294" s="230"/>
      <c r="BB294" s="230"/>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30" t="s">
        <v>431</v>
      </c>
      <c r="AV295" s="230"/>
      <c r="AW295" s="230"/>
      <c r="AX295" s="230"/>
      <c r="AY295" s="230"/>
      <c r="AZ295" s="230"/>
      <c r="BA295" s="230"/>
      <c r="BB295" s="230"/>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30" t="s">
        <v>432</v>
      </c>
      <c r="AV296" s="230"/>
      <c r="AW296" s="230"/>
      <c r="AX296" s="230"/>
      <c r="AY296" s="230"/>
      <c r="AZ296" s="230"/>
      <c r="BA296" s="230"/>
      <c r="BB296" s="230"/>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30" t="s">
        <v>433</v>
      </c>
      <c r="AV297" s="230"/>
      <c r="AW297" s="230"/>
      <c r="AX297" s="230"/>
      <c r="AY297" s="230"/>
      <c r="AZ297" s="230"/>
      <c r="BA297" s="230"/>
      <c r="BB297" s="230"/>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30" t="s">
        <v>348</v>
      </c>
      <c r="AV298" s="230"/>
      <c r="AW298" s="230"/>
      <c r="AX298" s="230"/>
      <c r="AY298" s="230"/>
      <c r="AZ298" s="230"/>
      <c r="BA298" s="230"/>
      <c r="BB298" s="230"/>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216939.37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8" t="s">
        <v>114</v>
      </c>
      <c r="AL304" s="248"/>
      <c r="AM304" s="248"/>
      <c r="AN304" s="248"/>
      <c r="AO304" s="248"/>
      <c r="AP304" s="248"/>
      <c r="AQ304" s="248"/>
      <c r="AR304" s="248"/>
      <c r="AS304" s="248"/>
      <c r="AT304" s="248"/>
      <c r="AU304" s="248" t="s">
        <v>115</v>
      </c>
      <c r="AV304" s="248"/>
      <c r="AW304" s="248"/>
      <c r="AX304" s="248"/>
      <c r="AY304" s="248"/>
      <c r="AZ304" s="248"/>
      <c r="BA304" s="248"/>
      <c r="BB304" s="248"/>
      <c r="BC304" s="248"/>
      <c r="BD304" s="248"/>
      <c r="BE304" s="248" t="s">
        <v>116</v>
      </c>
      <c r="BF304" s="248"/>
      <c r="BG304" s="248"/>
      <c r="BH304" s="248"/>
      <c r="BI304" s="248"/>
      <c r="BJ304" s="248"/>
      <c r="BK304" s="248"/>
      <c r="BL304" s="248"/>
      <c r="BM304" s="248"/>
      <c r="BN304" s="248"/>
      <c r="BO304" s="248" t="s">
        <v>114</v>
      </c>
      <c r="BP304" s="248"/>
      <c r="BQ304" s="248"/>
      <c r="BR304" s="248"/>
      <c r="BS304" s="248"/>
      <c r="BT304" s="248"/>
      <c r="BU304" s="248"/>
      <c r="BV304" s="248"/>
      <c r="BW304" s="248"/>
      <c r="BX304" s="248"/>
      <c r="BY304" s="248"/>
      <c r="BZ304" s="248"/>
      <c r="CA304" s="248" t="s">
        <v>115</v>
      </c>
      <c r="CB304" s="248"/>
      <c r="CC304" s="248"/>
      <c r="CD304" s="248"/>
      <c r="CE304" s="248"/>
      <c r="CF304" s="248"/>
      <c r="CG304" s="248"/>
      <c r="CH304" s="248"/>
      <c r="CI304" s="248"/>
      <c r="CJ304" s="248"/>
      <c r="CK304" s="248"/>
      <c r="CL304" s="248"/>
      <c r="CM304" s="248" t="s">
        <v>116</v>
      </c>
      <c r="CN304" s="248"/>
      <c r="CO304" s="248"/>
      <c r="CP304" s="248"/>
      <c r="CQ304" s="248"/>
      <c r="CR304" s="248"/>
      <c r="CS304" s="248"/>
      <c r="CT304" s="248"/>
      <c r="CU304" s="248"/>
      <c r="CV304" s="248"/>
      <c r="CW304" s="248"/>
      <c r="CX304" s="248"/>
      <c r="CY304" s="248" t="s">
        <v>114</v>
      </c>
      <c r="CZ304" s="248"/>
      <c r="DA304" s="248"/>
      <c r="DB304" s="248"/>
      <c r="DC304" s="248"/>
      <c r="DD304" s="248"/>
      <c r="DE304" s="248"/>
      <c r="DF304" s="248"/>
      <c r="DG304" s="248"/>
      <c r="DH304" s="248"/>
      <c r="DI304" s="248"/>
      <c r="DJ304" s="248"/>
      <c r="DK304" s="248" t="s">
        <v>115</v>
      </c>
      <c r="DL304" s="248"/>
      <c r="DM304" s="248"/>
      <c r="DN304" s="248"/>
      <c r="DO304" s="248"/>
      <c r="DP304" s="248"/>
      <c r="DQ304" s="248"/>
      <c r="DR304" s="248"/>
      <c r="DS304" s="248"/>
      <c r="DT304" s="248"/>
      <c r="DU304" s="248"/>
      <c r="DV304" s="248"/>
      <c r="DW304" s="248" t="s">
        <v>116</v>
      </c>
      <c r="DX304" s="248"/>
      <c r="DY304" s="248"/>
      <c r="DZ304" s="248"/>
      <c r="EA304" s="248"/>
      <c r="EB304" s="248"/>
      <c r="EC304" s="248"/>
      <c r="ED304" s="248"/>
      <c r="EE304" s="248"/>
      <c r="EF304" s="248"/>
      <c r="EG304" s="248"/>
      <c r="EH304" s="248"/>
    </row>
    <row r="305" spans="1:138" s="23" customFormat="1" ht="15.75">
      <c r="A305" s="247">
        <v>1</v>
      </c>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30" t="s">
        <v>344</v>
      </c>
      <c r="AD306" s="230"/>
      <c r="AE306" s="230"/>
      <c r="AF306" s="230"/>
      <c r="AG306" s="230"/>
      <c r="AH306" s="230"/>
      <c r="AI306" s="230"/>
      <c r="AJ306" s="230"/>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6567.5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f>
        <v>65675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30" t="s">
        <v>347</v>
      </c>
      <c r="AD307" s="230"/>
      <c r="AE307" s="230"/>
      <c r="AF307" s="230"/>
      <c r="AG307" s="230"/>
      <c r="AH307" s="230"/>
      <c r="AI307" s="230"/>
      <c r="AJ307" s="230"/>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30" t="s">
        <v>412</v>
      </c>
      <c r="AD308" s="230"/>
      <c r="AE308" s="230"/>
      <c r="AF308" s="230"/>
      <c r="AG308" s="230"/>
      <c r="AH308" s="230"/>
      <c r="AI308" s="230"/>
      <c r="AJ308" s="230"/>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30" t="s">
        <v>423</v>
      </c>
      <c r="AD309" s="230"/>
      <c r="AE309" s="230"/>
      <c r="AF309" s="230"/>
      <c r="AG309" s="230"/>
      <c r="AH309" s="230"/>
      <c r="AI309" s="230"/>
      <c r="AJ309" s="230"/>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30" t="s">
        <v>428</v>
      </c>
      <c r="AD310" s="230"/>
      <c r="AE310" s="230"/>
      <c r="AF310" s="230"/>
      <c r="AG310" s="230"/>
      <c r="AH310" s="230"/>
      <c r="AI310" s="230"/>
      <c r="AJ310" s="230"/>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30" t="s">
        <v>429</v>
      </c>
      <c r="AD311" s="230"/>
      <c r="AE311" s="230"/>
      <c r="AF311" s="230"/>
      <c r="AG311" s="230"/>
      <c r="AH311" s="230"/>
      <c r="AI311" s="230"/>
      <c r="AJ311" s="230"/>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30" t="s">
        <v>430</v>
      </c>
      <c r="AD312" s="230"/>
      <c r="AE312" s="230"/>
      <c r="AF312" s="230"/>
      <c r="AG312" s="230"/>
      <c r="AH312" s="230"/>
      <c r="AI312" s="230"/>
      <c r="AJ312" s="230"/>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30" t="s">
        <v>431</v>
      </c>
      <c r="AD313" s="230"/>
      <c r="AE313" s="230"/>
      <c r="AF313" s="230"/>
      <c r="AG313" s="230"/>
      <c r="AH313" s="230"/>
      <c r="AI313" s="230"/>
      <c r="AJ313" s="230"/>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30" t="s">
        <v>432</v>
      </c>
      <c r="AD314" s="230"/>
      <c r="AE314" s="230"/>
      <c r="AF314" s="230"/>
      <c r="AG314" s="230"/>
      <c r="AH314" s="230"/>
      <c r="AI314" s="230"/>
      <c r="AJ314" s="230"/>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30" t="s">
        <v>433</v>
      </c>
      <c r="AD315" s="230"/>
      <c r="AE315" s="230"/>
      <c r="AF315" s="230"/>
      <c r="AG315" s="230"/>
      <c r="AH315" s="230"/>
      <c r="AI315" s="230"/>
      <c r="AJ315" s="230"/>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f>
        <v>1947321.93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30" t="s">
        <v>443</v>
      </c>
      <c r="AD316" s="230"/>
      <c r="AE316" s="230"/>
      <c r="AF316" s="230"/>
      <c r="AG316" s="230"/>
      <c r="AH316" s="230"/>
      <c r="AI316" s="230"/>
      <c r="AJ316" s="230"/>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30" t="s">
        <v>444</v>
      </c>
      <c r="AD317" s="230"/>
      <c r="AE317" s="230"/>
      <c r="AF317" s="230"/>
      <c r="AG317" s="230"/>
      <c r="AH317" s="230"/>
      <c r="AI317" s="230"/>
      <c r="AJ317" s="230"/>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30" t="s">
        <v>445</v>
      </c>
      <c r="AD318" s="230"/>
      <c r="AE318" s="230"/>
      <c r="AF318" s="230"/>
      <c r="AG318" s="230"/>
      <c r="AH318" s="230"/>
      <c r="AI318" s="230"/>
      <c r="AJ318" s="230"/>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30" t="s">
        <v>446</v>
      </c>
      <c r="AD319" s="230"/>
      <c r="AE319" s="230"/>
      <c r="AF319" s="230"/>
      <c r="AG319" s="230"/>
      <c r="AH319" s="230"/>
      <c r="AI319" s="230"/>
      <c r="AJ319" s="230"/>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30" t="s">
        <v>447</v>
      </c>
      <c r="AD320" s="230"/>
      <c r="AE320" s="230"/>
      <c r="AF320" s="230"/>
      <c r="AG320" s="230"/>
      <c r="AH320" s="230"/>
      <c r="AI320" s="230"/>
      <c r="AJ320" s="230"/>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30" t="s">
        <v>448</v>
      </c>
      <c r="AD321" s="230"/>
      <c r="AE321" s="230"/>
      <c r="AF321" s="230"/>
      <c r="AG321" s="230"/>
      <c r="AH321" s="230"/>
      <c r="AI321" s="230"/>
      <c r="AJ321" s="230"/>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6"/>
      <c r="AD322" s="227"/>
      <c r="AE322" s="227"/>
      <c r="AF322" s="227"/>
      <c r="AG322" s="227"/>
      <c r="AH322" s="227"/>
      <c r="AI322" s="227"/>
      <c r="AJ322" s="228"/>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6" t="s">
        <v>449</v>
      </c>
      <c r="AD323" s="227"/>
      <c r="AE323" s="227"/>
      <c r="AF323" s="227"/>
      <c r="AG323" s="227"/>
      <c r="AH323" s="227"/>
      <c r="AI323" s="227"/>
      <c r="AJ323" s="228"/>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6" t="s">
        <v>449</v>
      </c>
      <c r="AD324" s="227"/>
      <c r="AE324" s="227"/>
      <c r="AF324" s="227"/>
      <c r="AG324" s="227"/>
      <c r="AH324" s="227"/>
      <c r="AI324" s="227"/>
      <c r="AJ324" s="228"/>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30" t="s">
        <v>450</v>
      </c>
      <c r="AD325" s="230"/>
      <c r="AE325" s="230"/>
      <c r="AF325" s="230"/>
      <c r="AG325" s="230"/>
      <c r="AH325" s="230"/>
      <c r="AI325" s="230"/>
      <c r="AJ325" s="230"/>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30" t="s">
        <v>498</v>
      </c>
      <c r="AD326" s="230"/>
      <c r="AE326" s="230"/>
      <c r="AF326" s="230"/>
      <c r="AG326" s="230"/>
      <c r="AH326" s="230"/>
      <c r="AI326" s="230"/>
      <c r="AJ326" s="230"/>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1026.7519696969698</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f>
        <v>67765.63</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6" t="s">
        <v>348</v>
      </c>
      <c r="AD327" s="227"/>
      <c r="AE327" s="227"/>
      <c r="AF327" s="227"/>
      <c r="AG327" s="227"/>
      <c r="AH327" s="227"/>
      <c r="AI327" s="227"/>
      <c r="AJ327" s="228"/>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2194856.51</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f>
        <v>31544106.421399992</v>
      </c>
      <c r="EJ329" s="103">
        <f>DU41+CW67+DO117+DO210+DK234+DK260+DK280+DG298+DK327+DO106</f>
        <v>30494858.599919997</v>
      </c>
      <c r="EK329" s="103">
        <f>DU53+DP67+DY117+DY210+DW234+DW260+DW280+DU298+DW327+DY106</f>
        <v>30494858.599920005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-0.0013999901711940765</v>
      </c>
      <c r="EJ330" s="103">
        <f>'1 раздел'!F14-'расчет выплат МЗ'!EJ329</f>
        <v>325.00008000433445</v>
      </c>
      <c r="EK330" s="103">
        <f>'1 раздел'!G14-'расчет выплат МЗ'!EK329</f>
        <v>325.00007999688387</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89">
      <selection activeCell="CY252" sqref="CY252:DJ252"/>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v>0</v>
      </c>
      <c r="CX12" s="237"/>
      <c r="CY12" s="237"/>
      <c r="CZ12" s="237"/>
      <c r="DA12" s="237"/>
      <c r="DB12" s="237"/>
      <c r="DC12" s="237"/>
      <c r="DD12" s="237"/>
      <c r="DE12" s="237"/>
      <c r="DF12" s="237"/>
      <c r="DG12" s="237"/>
      <c r="DH12" s="237"/>
      <c r="DI12" s="237"/>
      <c r="DJ12" s="237"/>
      <c r="DK12" s="237"/>
      <c r="DL12" s="237"/>
      <c r="DM12" s="237"/>
      <c r="DN12" s="237"/>
      <c r="DO12" s="237"/>
      <c r="DP12" s="237">
        <v>0</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v>0</v>
      </c>
      <c r="CX64" s="237"/>
      <c r="CY64" s="237"/>
      <c r="CZ64" s="237"/>
      <c r="DA64" s="237"/>
      <c r="DB64" s="237"/>
      <c r="DC64" s="237"/>
      <c r="DD64" s="237"/>
      <c r="DE64" s="237"/>
      <c r="DF64" s="237"/>
      <c r="DG64" s="237"/>
      <c r="DH64" s="237"/>
      <c r="DI64" s="237"/>
      <c r="DJ64" s="237"/>
      <c r="DK64" s="237"/>
      <c r="DL64" s="237"/>
      <c r="DM64" s="237"/>
      <c r="DN64" s="237"/>
      <c r="DO64" s="237"/>
      <c r="DP64" s="237">
        <v>0</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5.75" customHeight="1">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526</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6" t="s">
        <v>347</v>
      </c>
      <c r="AD296" s="227"/>
      <c r="AE296" s="227"/>
      <c r="AF296" s="227"/>
      <c r="AG296" s="227"/>
      <c r="AH296" s="227"/>
      <c r="AI296" s="227"/>
      <c r="AJ296" s="228"/>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6" t="s">
        <v>412</v>
      </c>
      <c r="AD297" s="227"/>
      <c r="AE297" s="227"/>
      <c r="AF297" s="227"/>
      <c r="AG297" s="227"/>
      <c r="AH297" s="227"/>
      <c r="AI297" s="227"/>
      <c r="AJ297" s="228"/>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423</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1266105.06</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15.75">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2.75">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525</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hidden="1">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hidden="1">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hidden="1">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hidden="1">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hidden="1">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hidden="1">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hidden="1">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f>
        <v>1100425.91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30" t="s">
        <v>347</v>
      </c>
      <c r="AD296" s="230"/>
      <c r="AE296" s="230"/>
      <c r="AF296" s="230"/>
      <c r="AG296" s="230"/>
      <c r="AH296" s="230"/>
      <c r="AI296" s="230"/>
      <c r="AJ296" s="230"/>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30"/>
      <c r="AD297" s="230"/>
      <c r="AE297" s="230"/>
      <c r="AF297" s="230"/>
      <c r="AG297" s="230"/>
      <c r="AH297" s="230"/>
      <c r="AI297" s="230"/>
      <c r="AJ297" s="230"/>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16" t="s">
        <v>525</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347</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2020-05-06T06:38:00Z</cp:lastPrinted>
  <dcterms:created xsi:type="dcterms:W3CDTF">2020-04-22T09:42:42Z</dcterms:created>
  <dcterms:modified xsi:type="dcterms:W3CDTF">2021-06-15T13:12:59Z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